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e.ahmet.yildirim\Desktop\"/>
    </mc:Choice>
  </mc:AlternateContent>
  <xr:revisionPtr revIDLastSave="0" documentId="8_{BD2295C7-A830-4D92-A39E-8D2FF22A44DA}" xr6:coauthVersionLast="36" xr6:coauthVersionMax="36" xr10:uidLastSave="{00000000-0000-0000-0000-000000000000}"/>
  <bookViews>
    <workbookView xWindow="0" yWindow="0" windowWidth="22260" windowHeight="12645" firstSheet="13" activeTab="17" xr2:uid="{00000000-000D-0000-FFFF-FFFF00000000}"/>
  </bookViews>
  <sheets>
    <sheet name="GENEL BÜTÇELİ KURULUŞLAR" sheetId="1" r:id="rId1"/>
    <sheet name="MAHALLİ İDARELER" sheetId="2" r:id="rId2"/>
    <sheet name="İLÇELER" sheetId="3" r:id="rId3"/>
    <sheet name="SEKTÖRLER" sheetId="4" r:id="rId4"/>
    <sheet name="EBYÜ" sheetId="5" r:id="rId5"/>
    <sheet name="ERZİNCAN İL ÖZEL İDARESİ" sheetId="6" r:id="rId6"/>
    <sheet name="DSİ 8. BÖLGE MÜDÜRLÜĞÜ" sheetId="7" r:id="rId7"/>
    <sheet name="KARAYOLLARI 16. BÖLGE MÜDÜRLÜĞÜ" sheetId="8" r:id="rId8"/>
    <sheet name="KARAYOLLARI 12. BÖLGE MÜDÜRLÜĞÜ" sheetId="9" r:id="rId9"/>
    <sheet name="ORMAN BÖLGE" sheetId="10" r:id="rId10"/>
    <sheet name="TCDD 4. BÖLGE MÜDÜRLÜĞÜ" sheetId="11" r:id="rId11"/>
    <sheet name="TEİAŞ 15. BÖLGE MÜDÜRLÜĞÜ" sheetId="12" r:id="rId12"/>
    <sheet name="VAKIFLAR BÖLGE MÜDÜRLÜĞÜ" sheetId="13" r:id="rId13"/>
    <sheet name="ÇEVRE, ŞEHİRCİLİK VE İ" sheetId="14" r:id="rId14"/>
    <sheet name="İL AFET VE ACİL DURUM" sheetId="15" r:id="rId15"/>
    <sheet name="İL SAĞLIK MÜDÜRLÜĞÜ" sheetId="16" r:id="rId16"/>
    <sheet name="İL TARIM VE ORMAN MÜ" sheetId="17" r:id="rId17"/>
    <sheet name="İL MİLLİ EĞİTİM MÜDÜRLÜĞÜ" sheetId="18" r:id="rId18"/>
  </sheets>
  <externalReferences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3" l="1"/>
  <c r="F14" i="3"/>
  <c r="E14" i="3"/>
  <c r="D14" i="3"/>
  <c r="C14" i="3"/>
  <c r="B14" i="3"/>
  <c r="F24" i="6" l="1"/>
  <c r="F25" i="6" s="1"/>
  <c r="E24" i="6"/>
  <c r="E25" i="6" s="1"/>
  <c r="D24" i="6"/>
  <c r="D25" i="6" s="1"/>
  <c r="C24" i="6"/>
  <c r="C25" i="6" s="1"/>
  <c r="B24" i="6"/>
  <c r="B25" i="6" s="1"/>
  <c r="G13" i="4" l="1"/>
  <c r="F13" i="4"/>
  <c r="E13" i="4"/>
  <c r="D13" i="4"/>
  <c r="C13" i="4"/>
  <c r="B13" i="4"/>
  <c r="D3" i="2" l="1"/>
  <c r="G3" i="2"/>
  <c r="F3" i="2"/>
  <c r="E3" i="2"/>
  <c r="C3" i="2"/>
  <c r="F27" i="18" l="1"/>
  <c r="E27" i="18"/>
  <c r="D27" i="18"/>
  <c r="C27" i="18"/>
  <c r="B27" i="18"/>
  <c r="F16" i="17" l="1"/>
  <c r="E16" i="17"/>
  <c r="D16" i="17"/>
  <c r="C16" i="17"/>
  <c r="B16" i="17"/>
  <c r="F15" i="16" l="1"/>
  <c r="E15" i="16"/>
  <c r="D15" i="16"/>
  <c r="C15" i="16"/>
  <c r="B15" i="16"/>
  <c r="F11" i="15" l="1"/>
  <c r="E11" i="15"/>
  <c r="D11" i="15"/>
  <c r="C11" i="15"/>
  <c r="B11" i="15"/>
  <c r="F7" i="14" l="1"/>
  <c r="E7" i="14"/>
  <c r="D7" i="14"/>
  <c r="C7" i="14"/>
  <c r="B7" i="14"/>
  <c r="F8" i="13" l="1"/>
  <c r="E8" i="13"/>
  <c r="D8" i="13"/>
  <c r="C8" i="13"/>
  <c r="B8" i="13"/>
  <c r="F6" i="12" l="1"/>
  <c r="E6" i="12"/>
  <c r="D6" i="12"/>
  <c r="C6" i="12"/>
  <c r="B6" i="12"/>
  <c r="F14" i="11" l="1"/>
  <c r="E14" i="11"/>
  <c r="D14" i="11"/>
  <c r="C14" i="11"/>
  <c r="B14" i="11"/>
  <c r="F8" i="10" l="1"/>
  <c r="E8" i="10"/>
  <c r="D8" i="10"/>
  <c r="C8" i="10"/>
  <c r="B8" i="10"/>
  <c r="F5" i="9" l="1"/>
  <c r="E5" i="9"/>
  <c r="D5" i="9"/>
  <c r="C5" i="9"/>
  <c r="B5" i="9"/>
  <c r="F22" i="8" l="1"/>
  <c r="E22" i="8"/>
  <c r="D22" i="8"/>
  <c r="C22" i="8"/>
  <c r="B22" i="8"/>
  <c r="F41" i="7" l="1"/>
  <c r="E41" i="7"/>
  <c r="D41" i="7"/>
  <c r="C41" i="7"/>
  <c r="B41" i="7"/>
  <c r="F10" i="5" l="1"/>
  <c r="E10" i="5"/>
  <c r="D10" i="5"/>
  <c r="C10" i="5"/>
  <c r="B10" i="5"/>
  <c r="G19" i="1" l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<sst xmlns="http://schemas.openxmlformats.org/spreadsheetml/2006/main" count="609" uniqueCount="237">
  <si>
    <t>GENEL BÜTÇELİ KURULUŞLAR</t>
  </si>
  <si>
    <t>Yatırımcı Kuruluş</t>
  </si>
  <si>
    <t>Proje Sayısı</t>
  </si>
  <si>
    <t>Toplam Yıl Ödeneği</t>
  </si>
  <si>
    <t>Toplam Proje Tutarı</t>
  </si>
  <si>
    <t>Önceki Yıllar Toplam Harcaması</t>
  </si>
  <si>
    <t>Yılı Harcama Tutarı</t>
  </si>
  <si>
    <t>Toplam Harcama Tutarı</t>
  </si>
  <si>
    <t>Nakdi Gerçekleşme Oranı</t>
  </si>
  <si>
    <t>Dönem Nakdi Gerçekleşme Oranı</t>
  </si>
  <si>
    <t>Yılı Harcama Oranı</t>
  </si>
  <si>
    <t>Fiziki Gerçekleşme Oranı</t>
  </si>
  <si>
    <t>ERZURUM ORMAN BÖLGE MÜDÜRLÜĞÜ</t>
  </si>
  <si>
    <t>ERZURUM VAKIFLAR BÖLGE MÜDÜRLÜĞÜ</t>
  </si>
  <si>
    <t>TEİAŞ 15. BÖLGE MÜDÜRLÜĞÜ</t>
  </si>
  <si>
    <t>ERZİNCAN BİNALİ YILDIRIM ÜNİVERSİTESİ REKTÖRLÜĞÜ</t>
  </si>
  <si>
    <t>ERZİNCAN İL SAĞLIK MÜDÜRLÜĞÜ</t>
  </si>
  <si>
    <t>TCDD 4. BÖLGE MÜDÜRLÜĞÜ</t>
  </si>
  <si>
    <t>ERZİNCAN İL TARIM VE ORMAN MÜDÜRLÜĞÜ</t>
  </si>
  <si>
    <t>ERZİNCAN İL EMNİYET MÜDÜRLÜĞÜ</t>
  </si>
  <si>
    <t>ERZİNCAN İL AFET VE ACİL DURUM MÜDÜRLÜĞÜ</t>
  </si>
  <si>
    <t>DSİ 8. BÖLGE MÜDÜRLÜĞÜ</t>
  </si>
  <si>
    <t>ERZİNCAN İL MİLLİ EĞİTİM MÜDÜRLÜĞÜ</t>
  </si>
  <si>
    <t>KARAYOLLARI 16. BÖLGE MÜDÜRLÜĞÜ</t>
  </si>
  <si>
    <t>KARAYOLLARI 12. BÖLGE MÜDÜRLÜĞÜ</t>
  </si>
  <si>
    <t>ERZİNCAN GENÇLİK VE SPOR İL MÜDÜRLÜĞÜ</t>
  </si>
  <si>
    <t>ERZİNCAN ÇEVRE, ŞEHİRCİLİK VE İKLİM DEĞİŞİKLİĞİ İL MÜDÜRLÜĞÜ</t>
  </si>
  <si>
    <t>38%</t>
  </si>
  <si>
    <t>17%</t>
  </si>
  <si>
    <t>MAHALLİ İDARELERE GÖRE DEĞERLENDİRME</t>
  </si>
  <si>
    <t>0%</t>
  </si>
  <si>
    <t>ERZİNCAN İL ÖZEL İDARESİ</t>
  </si>
  <si>
    <t>100%</t>
  </si>
  <si>
    <t>45%</t>
  </si>
  <si>
    <t>30%</t>
  </si>
  <si>
    <t>İLÇELER</t>
  </si>
  <si>
    <t>İlçe</t>
  </si>
  <si>
    <t>KEMAH</t>
  </si>
  <si>
    <t>İLİÇ</t>
  </si>
  <si>
    <t>ÜZÜMLÜ</t>
  </si>
  <si>
    <t>MUHTELİF İLÇE</t>
  </si>
  <si>
    <t>ÇAYIRLI</t>
  </si>
  <si>
    <t>TERCAN</t>
  </si>
  <si>
    <t>KEMALİYE</t>
  </si>
  <si>
    <t>MERKEZ</t>
  </si>
  <si>
    <t>REFAHİYE</t>
  </si>
  <si>
    <t>OTLUKBELİ</t>
  </si>
  <si>
    <t>Proje Sektörü</t>
  </si>
  <si>
    <t>Ulaştırma - Haberleşme</t>
  </si>
  <si>
    <t>Tarım</t>
  </si>
  <si>
    <t>Diğer Kamu Hizmetleri-İktisadi</t>
  </si>
  <si>
    <t>Eğitim</t>
  </si>
  <si>
    <t>Sağlık</t>
  </si>
  <si>
    <t>Enerji</t>
  </si>
  <si>
    <t>Konut</t>
  </si>
  <si>
    <t>Diğer Kamu Hizmetleri-Sosyal</t>
  </si>
  <si>
    <t>Turizm</t>
  </si>
  <si>
    <t>Proje Adı</t>
  </si>
  <si>
    <t>İlçe Adı</t>
  </si>
  <si>
    <t>AÇIK VE KAPALI SPOR TESİSLERİ</t>
  </si>
  <si>
    <t>ÇEŞİTLİ ÜNİTELERİN ETÜT PROJESİ</t>
  </si>
  <si>
    <t>İKTİSADİ İDARİ BİLİMLE FAKÜLTESİ BİNASI YAPIM İŞİ</t>
  </si>
  <si>
    <t>KAMPÜS ALT YAPISI-(E.B.Y.Ü. YALNIZBAĞ YERLEŞKESİ ÇEVRE YOLU, ÇEVRE DUVARI VE ALT YAPI İKMAL İNŞAAT İŞİ)</t>
  </si>
  <si>
    <t>MUHTELİF İŞLER</t>
  </si>
  <si>
    <t>YAYIN ALIMI</t>
  </si>
  <si>
    <t>1%</t>
  </si>
  <si>
    <t>2%</t>
  </si>
  <si>
    <t>ATMA ÇAYYAKA VE KOZLUCA KÖYLERİ KİLİT PARKE</t>
  </si>
  <si>
    <t>BOYALIK VE LEVENTPINAR KÖYLERİ KİLİT PARKE TAŞI YAPIM İŞİ</t>
  </si>
  <si>
    <t>BOYLU KÖYÜ İÇME SUYU SONDAJI İÇİN GÜNEŞ ENERJİ SİSTEMİ GES</t>
  </si>
  <si>
    <t>DAP ERZİNCAN MERKEZ ÇARDAKLI DERESİ TARIMSAL SULAMA TESİSİ</t>
  </si>
  <si>
    <t>DAP ERZİNCAN MERKEZ ELMAKÖY SULAMA TESİSİ</t>
  </si>
  <si>
    <t>DAP ERZİNCAN REFAHİYE ALACAATLI KÖYÜ SULAMA TESİSİ</t>
  </si>
  <si>
    <t>DORUK SAYAR KÖYÜ YOL SANAT YAPILARI YAPIM İŞİ</t>
  </si>
  <si>
    <t>ERZİNCAN ERGAN DAĞI 2. ETAP AHŞAP KÜTÜK BUNGALOV 9 ADET EV YAPIM İŞİ</t>
  </si>
  <si>
    <t>ERZİNCAN ERGAN DAĞI BUNGALOV EVLERİ HİZMET BİNASI YAPIM İŞİ</t>
  </si>
  <si>
    <t>ERZİNCAN ERGAN DAĞI GİRİŞ KAPISI YAPIMI İŞİ</t>
  </si>
  <si>
    <t>ERZİNCAN ERGAN DAĞI KÜTÜPHANE OLARAK KULLANILMAK ÜZERE BUNGALOV ALIM İŞİ</t>
  </si>
  <si>
    <t>ERZİNCAN MERKEZ ATATÜRK MTAL VE CENGİZ TOPEL MİTATPAŞA ORTA OKULU DEĞER ERZİNCAN PROJESİ YAPIM İŞİ</t>
  </si>
  <si>
    <t>ERZİNCAN MERKEZ VE İLÇE KÖYLERİ ONARIM İÇİN MALZEME ALIMI</t>
  </si>
  <si>
    <t>ERZİNCAN ÜZÜMLÜ ÖRGÜALTI TESİSLERİ FALİYETLERİ SERA NAYLONU ALIM İŞİ(4,8)TON</t>
  </si>
  <si>
    <t>ERZİNCAN VALİLİĞİ TOPLANTI SALONUNA VİDEO WALL VE SES SİSTEMİ YAPIM İŞİ</t>
  </si>
  <si>
    <t>ERZİNCAN VALİLİK BİNASINDA YAPILAN TOPLANTI SALONUNDA KULLANILMAK ÜZERE MOBİLYA ALIM İŞİ</t>
  </si>
  <si>
    <t>MUHTELİF BORU ALIMI</t>
  </si>
  <si>
    <t>BALLI BARAJI</t>
  </si>
  <si>
    <t>BALLI BARAJI ANA İLETİM HATTI</t>
  </si>
  <si>
    <t>ERZİNCAN 1.KISIM AT VE TİGH</t>
  </si>
  <si>
    <t/>
  </si>
  <si>
    <t>ERZİNCAN 2.KISIM AT VE TİGH</t>
  </si>
  <si>
    <t>ERZİNCAN ÇAYIRLI SARAYCIK KÖYÜ</t>
  </si>
  <si>
    <t>ERZİNCAN İÇMESUYU İSALE HATTI VE ARITMA TESİSİ PROJE YAPIMI İLE MÜŞAVİRLİK HİZMETLERİ</t>
  </si>
  <si>
    <t>ERZİNCAN İLİ 1. GRUP TERSİP BENDİ YAPIMI İKMALİ</t>
  </si>
  <si>
    <t>ERZİNCAN İLİ GÖLET VE SULAMALARI PLANLAMA RAPORU VE PROJE YAPIMI 6. KISIM</t>
  </si>
  <si>
    <t>ERZİNCAN İLİ İŞLETMEDEKİ TAŞKIN KONTROL TESİSLERİNDE YETERSİZ GEÇİŞ YAPILARININ YENİLENMESİ</t>
  </si>
  <si>
    <t>ERZİNCAN İLİÇ AKDOĞU KÖYÜ</t>
  </si>
  <si>
    <t>ERZİNCAN KEMAH DOĞANBEYLİ GÖLETİ İKMALİ</t>
  </si>
  <si>
    <t>ERZİNCAN KEMAH KARADAĞ GÖLETİ</t>
  </si>
  <si>
    <t>ERZİNCAN KEMAH KARADAĞ GÖLETİ SULAMASI</t>
  </si>
  <si>
    <t>ERZİNCAN KEMAH ÖZDAMAR REGÜLATÖR SULAMASI İKMALİ</t>
  </si>
  <si>
    <t>ERZİNCAN MERKEZ DAVARLI GÖLETİ SULAMASI</t>
  </si>
  <si>
    <t>ERZİNCAN MERKEZ PINARÖNÜ, GÖKPINAR VE KİLİMLİ MAHALLELERİ</t>
  </si>
  <si>
    <t>ERZİNCAN MERKEZ VASGİRT VE HANÇERLİ DERELERİ REHABİLİTASYONU 2. KISIM</t>
  </si>
  <si>
    <t>ERZİNCAN MERTEKLİ REGÜLATÖRÜ SAĞ SAHİL KANALI YENİLENMESİ</t>
  </si>
  <si>
    <t>ERZİNCAN OTLUKBELİ İLÇE MERKEZİ 1. KISIM</t>
  </si>
  <si>
    <t>ERZİNCAN REFAHİYE ARDIÇLIK, ULUDERE, ULUÇAK, AVŞARÖZÜ KÖYLERİ TERSİP BENDİ VE ISLAH SEKİSİ YAPIMI İKMALİ</t>
  </si>
  <si>
    <t>ERZİNCAN REFAHİYE AVŞARÖZÜ GÖLETİ</t>
  </si>
  <si>
    <t>ERZİNCAN REFAHİYE AVŞARÖZÜ GÖLETİ SULAMASI</t>
  </si>
  <si>
    <t>ERZİNCAN REFAHİYE AVŞARÖZÜ GÖLETİ SULAMASI MALZEME ALIMI (HDPE BORU)</t>
  </si>
  <si>
    <t>ERZİNCAN REFAHİYE GÖLKÖY KÖYÜ</t>
  </si>
  <si>
    <t>ERZİNCAN REFAHİYE İLÇE MERKEZİ HAKOĞLU (KOCAÇAY) DERESİ YAN KOLLARI 1. KISIM</t>
  </si>
  <si>
    <t>ERZİNCAN REFAHİYE YURTBAŞI GÖLETİ</t>
  </si>
  <si>
    <t>ERZİNCAN REFAHİYE YURTBAŞI GÖLETİ SULAMASI</t>
  </si>
  <si>
    <t>ERZİNCAN REFAHİYE YURTBAŞI GÖLETİ SULAMASI MALZEME ALIMI (HDPE BORU)</t>
  </si>
  <si>
    <t>ERZİNCAN REFAHİYE YURTBAŞI VE AVŞARÖZÜ GÖLET SULAMALARI MALZEME ALIMI (CTP BORU)</t>
  </si>
  <si>
    <t>ERZİNCAN SAĞ SAHİL POMPAJ TESİSLERİ TAMAMLAMA</t>
  </si>
  <si>
    <t>ERZİNCAN TERCAN ÇADIRKAYA BELEDİYESİ KARA DERE VE YAN KOLLARI</t>
  </si>
  <si>
    <t>ERZİNCAN TERCAN P1 POMPA İSTASYONU GES TESİSİ YAPIMI</t>
  </si>
  <si>
    <t>ERZİNCAN TERCAN P1 POMPA İSTASYONU YENİLENMESİ</t>
  </si>
  <si>
    <t>ERZİNCAN TERCAN SULAMASI SOL SAHİL SİFON YENİLENMESİ</t>
  </si>
  <si>
    <t>ERZİNCAN TURNAÇAYIRI BARAJI SULAMASI</t>
  </si>
  <si>
    <t>ERZİNCAN ÜZÜMLÜ ÇERMİK KAYNAKLARI POMPAJ SULAMASI VE GES YAPIMI (PROTOKOLLÜ İŞ)</t>
  </si>
  <si>
    <t>ERZİNCAN ÜZÜMLÜ İLÇE MERKEZİ ÜZÜMLÜ DERESİ 1. KISIM</t>
  </si>
  <si>
    <t>22%</t>
  </si>
  <si>
    <t>24%</t>
  </si>
  <si>
    <t>(AKINCILAR-REFAHİYE) AYR- ÇATALÇAM YOLU (KM=0+000-16,151 ARASI) TOPRAK İŞLERİ, SANAT YAPILARI,DAMLACA-1,DAMLACA-2 KÖPRÜLERİ VE ÜSTYAPI İŞLERİ YOL YAP</t>
  </si>
  <si>
    <t>(GÖLOVA-ÇAMOLUK) AYR.-ÇATALÇAM AYR. YOLU</t>
  </si>
  <si>
    <t>164. ŞUBE LOKMAN EKİNCİ BAKIMEVİ</t>
  </si>
  <si>
    <t>166. (İLİÇ) ŞUBE TESİSLERİ</t>
  </si>
  <si>
    <t>BAKIM-ONARIM VE KARLA MÜCADELE ÇALIŞMALARI</t>
  </si>
  <si>
    <t>DEMİRÖZÜ-OTLUKBELİ YOLU TOPRAK İŞLERİ,SANAT YAPILARI,ÜSTYAPI İŞLERİ YOL YAPIM İNŞ.</t>
  </si>
  <si>
    <t>ERZİNCAN İLİ, TERCAN İLÇESİNDE KÖTÜR, ÜZÜMLÜ İLÇESİNDE, SANSA B.A.K, ÜNVEREN B.A.B. VE KARASU B.A.B. KÖPRÜLERİ</t>
  </si>
  <si>
    <t>ERZİNCAN İLİNDE BULUNAN, TARİHİ SANSA B.A.K., TARİHİ ÜNVEREN B.A.B VE TARİHİ KARASU B.A.B. KÖPRÜLERİNİN RESTORASYON UYGULAMA PROJELERİNİN TEMİNİ İŞİ</t>
  </si>
  <si>
    <t>ERZİNCAN-BAŞKÖY-ÇAYIRLI YOLU (KM=14+775-46+720 ARASI) TOPRAK İŞLERİ, SANAT YAPILARI(DEVEKORUSU KÖPRÜSÜ YAPILMASI DAHİL) VE ÜSTYAPI İŞLERİ</t>
  </si>
  <si>
    <t>İŞ SAĞLIĞI GÜVENLİĞİ VE YEDEK PARÇA</t>
  </si>
  <si>
    <t>KIZILMAĞARA KÖPRÜSÜ</t>
  </si>
  <si>
    <t>REFAHİYE - İLİÇ - KEMALİYE - DUTLUCA - ARAPGİR YOLU KEMALİYE - DUTLUCA TÜNELLERİ VE BAĞLANTI YOLLARI İLE KEMALİYE VE KOZLUPINAR VİYADÜĞÜ KM:0+000 - 22</t>
  </si>
  <si>
    <t>REFAHİYE - KURUÇAY - İLİÇ - KEMALİYE YOLU KM:78+000 - 79+000 ARASI (1. KESİM İLE 2. KESİM) HEYELAN ISLAHLARI YAPIM İŞİ</t>
  </si>
  <si>
    <t>REFAHİYE- KURUÇAY- İLİÇ DEVLET YOLU GÜMÜŞAKAR- KURUÇAY ARASI (SÜNEBELİ VE GÜMÜŞAKAR TÜNELİ VE BAĞLANTI YOLLARI DAHİL) KM: 17+900-43+520 KESİMİ (İKMAL)</t>
  </si>
  <si>
    <t>REFAHİYE-ERZİNCAN DEVLET YOLUKM:31+500-65+000 ARASI HEYELEN ISLAH YAPIMI</t>
  </si>
  <si>
    <t>REFAHİYE-KURUÇAY-İLİÇ DEVLET YOLU GÜMÜŞAKAR-KURUÇAY ARASI ( SÜNEBELİ TÜNELİ VE BAĞLANTI YOLLARI DAHİL ) KM. 22+500-51+500 TOPRAK İŞLERİ, SANAT YAPILAR</t>
  </si>
  <si>
    <t>TRAFİK GÜVENLİĞİ ÇALIŞMALARI</t>
  </si>
  <si>
    <t>YAPIM MÜŞAVİRLİK HİZMETLERİ</t>
  </si>
  <si>
    <t>46%</t>
  </si>
  <si>
    <t>16%</t>
  </si>
  <si>
    <t>16. BL.HD.-TERCAN-AŞKALE</t>
  </si>
  <si>
    <t>58%</t>
  </si>
  <si>
    <t>EROZYONLA MÜCADELE VE TOPRAK MUHAFAZA PROJESİ</t>
  </si>
  <si>
    <t>FİDAN ÜRETİM PROJESİ</t>
  </si>
  <si>
    <t>ORMANCILIK ALTYAPISI VE ÜRETİM MAKİNASI ALIMI PROJESİ</t>
  </si>
  <si>
    <t>ORMANLARIN GELİŞTİRİLMESİ VE GENİŞLETİLMESİ PROJESİ</t>
  </si>
  <si>
    <t>3 ADET HEMZEMİN GEÇİDE TÜNEL TİPİ ÜST GEÇİT YAPILMASI</t>
  </si>
  <si>
    <t>5 ADET TÜNEL TİPİ ÜST GEÇİT PROJESİ YAPILMASI</t>
  </si>
  <si>
    <t>ALP - DEMİRKAPI İSTASYONLARI ARASI MUHTELİF KİLOMETRELERDE YARMA ISLAHI VE İSTİNAT DUVARI YAPILMASI</t>
  </si>
  <si>
    <t>DİVRİĞİ - KEMAH İSTASYONLARI ARASI MUHTELİF KİLOMETRELERDE YARMA ISLAHI VE İSTİNAT DUVARI YAPILMASI İŞİ</t>
  </si>
  <si>
    <t>DİVRİĞİ-ÇALTI İSTASYONLARI ARASI (55. NO&amp;#39;LU TÜNEL) 1300 METRE HATTIN DEPLASESİ</t>
  </si>
  <si>
    <t>DİVRİĞİ-ERZİNCAN ARASI KM. 838+000 - 838+800 ARASINDA ZEMİN İYİLEŞTİRME PROJESİ YAPILMASI</t>
  </si>
  <si>
    <t>ERZİNCAN-ERZURUM ARASI KÖPRÜLERİN İYİLEŞTİRMESİ</t>
  </si>
  <si>
    <t>GAR BİNASININ TADİLATI VE DEPREM GÜÇLENDİRMESİ YAPILMASI</t>
  </si>
  <si>
    <t>İSTASYONLARDA PERONBEJ YAPIMI</t>
  </si>
  <si>
    <t>SAHA AYDINLATMALARININ İSTENİLEN LUX DEĞERLERİNE GÖRE REHABİLİTE EDİLMESİ</t>
  </si>
  <si>
    <t>15%</t>
  </si>
  <si>
    <t>74%</t>
  </si>
  <si>
    <t>ERİÇ-BAĞIŞTAŞ EİH</t>
  </si>
  <si>
    <t>ERZİNCAN İŞLETME VE BAKIM MÜDÜRLÜĞÜ HİZMET BİNASI</t>
  </si>
  <si>
    <t>%0.01</t>
  </si>
  <si>
    <t>ERZİNCAN MERKEZ ULU (İZZET PAŞA) CAMİ RESTORASYON PROJELERİ HAZIRLANMASI (2022-2023)</t>
  </si>
  <si>
    <t>ERZİNCAN-KEMAH BEKLİMÇAY CAMİİ, SOĞUKPINAR (YUKARI MAHALLE) CAMİİ, AŞAĞI GEDİK CAMİİ VE ERZURUM HINIS ALAATTİN BEY CAMİİ</t>
  </si>
  <si>
    <t>ERZİNCAN-KEMALİYE KURTOĞLU CAMİİ, ERZİNCAN-KEMALİYE DÖRTYOLAĞZI CAMİİ, ERZİNCAN-KEMALİYE HACIEMİN MESCİDİ</t>
  </si>
  <si>
    <t>ERZİNCAN-ÜZÜMLÜ KARAKAYA KÖYÜ CAMİ PROJELERİ HAZIRLATILMASI 2024 YILI İŞİ</t>
  </si>
  <si>
    <t>ERZİNCAN ÇEVRE, ŞEHİRCİLİK VE İKLİM DEĞİŞİKLİĞİ İL MÜDÜRLÜĞÜ HİZMET BİNASI YAPIM İŞİ</t>
  </si>
  <si>
    <t>ERZİNCAN İLİ KEMAH İLÇESİ TUZLA KÖYÜ İSKAN KONUTLARI YAPIM İŞİ</t>
  </si>
  <si>
    <t>KENTSEL DÖNÜŞÜM KAPSAMINDA ERZİNCAN DEİRKENT MAHALLESİ 80 DAİRE YAPIM İŞİ</t>
  </si>
  <si>
    <t>71%</t>
  </si>
  <si>
    <t>86%</t>
  </si>
  <si>
    <t>ERZİNCAN İLİÇ KÜÇÜKARMUTLU KÖYÜ E.Y.Y.Lİ (EVİNİ YAPANA YARDIM) AFET KONUTU YAPIM İŞİ ( KÜRŞAT KAYGUSUZ)</t>
  </si>
  <si>
    <t>ERZİNCAN İLİÇ KÜÇÜKARMUTLU KÖYÜ E.Y.Y.Lİ (EVİNİ YAPANA YARDIM) AFET KONUTU YAPIM İŞİ (ABDULKADİR KAYGUSUZ)</t>
  </si>
  <si>
    <t>ERZİNCAN REFAHİYE KERSEN KÖYÜ E.Y.Y.Lİ (EVİNİ YAPANA YARDIM) AFET KONUTU YAPIM İŞİ ( CAHİDE DÜDÜKÇÜ)</t>
  </si>
  <si>
    <t>ERZİNCAN REFAHİYE KERSEN KÖYÜ E.Y.Y.Lİ (EVİNİ YAPANA YARDIM) AFET KONUTU YAPIM İŞİ (İRFAN DÜDÜKÇÜ)</t>
  </si>
  <si>
    <t>ERZİNCAN REFAHİYE MENDEMEBAŞI KÖYÜ E.Y.Y.Lİ ( EVİNİ YAPANA YARDIM) AFET KONUTU YAPIM İŞİ (DURSUN SERTTAŞ)</t>
  </si>
  <si>
    <t>ERZİNCAN TERCAN KONARLI KÖYÜ E.Y.Y Lİ (EVİNİ YAPANA YARDIM) AFET KONUTU YAPIM İŞİ (HÜSEYİN UĞUZ)</t>
  </si>
  <si>
    <t>ERZİNCAN TERCAN KONARLI KÖYÜ E.Y.Y.Lİ ( EVİNİ YAPANA YADIM ) AFET KONUTU YAPIMI (GÜVEN UĞUZ)</t>
  </si>
  <si>
    <t>21%</t>
  </si>
  <si>
    <t>CUMHURİYET ASM (4 HEKİMLİ)+112 ASHİ</t>
  </si>
  <si>
    <t>ERZİNCAN MERKEZ 3 NOLU ASHİ İKMAL</t>
  </si>
  <si>
    <t>ERZİNCAN MERKEZ DEMİRKENT AİLE SAĞLIĞI MERKEZİ 3 AHB+112ACİL SAĞLIK İSTASYONU</t>
  </si>
  <si>
    <t>ERZİNCAN MERKEZ GEÇİT AİLE SAĞLIĞI MERKEZİ (4AHB) PROJE İHALESİ</t>
  </si>
  <si>
    <t>ERZİNCAN MERKEZ İDARİ BİNA KOMPLEKSİ+HALK SAĞLIĞI LABORATUARI+ASM+TSM+SAĞLIKLI YAŞAM MERKEZİ</t>
  </si>
  <si>
    <t>ERZİNCAN MERKEZ İZZETPAŞA ASM(5 AHB)+112 ASHİ</t>
  </si>
  <si>
    <t>ERZİNCAN-TERCAN MERCAN ASM (3 AHB)+112 ASHİ</t>
  </si>
  <si>
    <t>İLİÇ 8 DAİRELİ LOJMAN</t>
  </si>
  <si>
    <t>KEMAH 16 DAİRELİ LOJMAN</t>
  </si>
  <si>
    <t>KEMALİYE 16 DAİRELİ LOJMAN</t>
  </si>
  <si>
    <t>OTLUKBELİ ENTEGRE İLÇE HASTANESİ</t>
  </si>
  <si>
    <t>BAKIM ONARIM</t>
  </si>
  <si>
    <t>BİTKİ SAĞLIĞI UYG. KONT. PRJ. - BİTKİ SAĞLIĞI HİZMETLERİNİN ETKİNLEŞTİRİLMESİ</t>
  </si>
  <si>
    <t>BİTKİ SAĞLIĞI UYG. KONT. PRJ. - BİTKİSEL ÜRETİM KARANTİNA HİZMETLERİ</t>
  </si>
  <si>
    <t>ÇAYIR MERA ISLAH VE AMENAJMAN</t>
  </si>
  <si>
    <t>ERZİNCAN TARIMA DAYALI İHTİSAS (BESİ) OSB</t>
  </si>
  <si>
    <t>GIDA VE YEM NUMUNESİ ALMA HİZMETLERİNİN GELİŞTİRİLMESİ</t>
  </si>
  <si>
    <t>HAYVANSAL ÜRETİMİN ARTIRILMASI</t>
  </si>
  <si>
    <t>KADIN ÇİFTÇİLER TARIMSAL YAYIM PROJESİ</t>
  </si>
  <si>
    <t>KURUMSAL KAPASİTENİN GELİŞTİRİLMESİ PROJESİ</t>
  </si>
  <si>
    <t>ORGANİK TARIMIN YAYGINLAŞTIRILMASI VE KONTROLÜ PROJESİ</t>
  </si>
  <si>
    <t>SU ÜRÜNLERİ ÜRETİMİNİN GELİŞTİRİLMESİ PROJESİ</t>
  </si>
  <si>
    <t>TARIMSAL YAYIM HİZMETLERİ PROJESİ</t>
  </si>
  <si>
    <t>15 TEMMUZ İMAM HATİP LİSESİ TERAS ONARIM İŞİ</t>
  </si>
  <si>
    <t>BAHÇELİEVLER İLKOKULU İNTERNET ALTYAPISI YAPIM İŞİ</t>
  </si>
  <si>
    <t>BEDRİYE VE SAMİ KARAKAYA ANAOKULU GÜVENLİK KAMERASI YAPIM İŞİ</t>
  </si>
  <si>
    <t>ÇAYIRLI ANADOLU LİSESİ ELEKTRİK EKSİKLİKLERİNİ GİDERME VE KONFERANS SALONU YAPIM İŞİ</t>
  </si>
  <si>
    <t>ERZİNCAN ATATÜRK LİSESİ, NECİP FAZIL ANAOKULU, MÜŞİR ZEKİ PAŞA ORTAOKULU, YALINCA ORTAOKULU, KIZILAY ANAOKULU KAZAN DAİRESİ ONARIM İŞİ</t>
  </si>
  <si>
    <t>ERZİNCAN LİSESİ KANTİN ABONELİĞİ AYRIMI İŞİ</t>
  </si>
  <si>
    <t>ERZİNCAN MERKEZ ŞEHİT POLİS KENAN ARDIÇ İLKOKULU YAPIM İŞİ</t>
  </si>
  <si>
    <t>ERZİNCAN SOSYAL BİLİMLER LİSESİ SPOR SALONU ONARIM İŞİ</t>
  </si>
  <si>
    <t>GÜL CELAL TORAMAN MTAL SERALARI VE EK BİNA ELEKTRİK ALTYAPISI YAPIM İŞİ</t>
  </si>
  <si>
    <t>GÜZEL SANATLAR LİSESİ ATÖLYE BİNASI ONARIM İŞİ</t>
  </si>
  <si>
    <t>İLİÇ, ÜZÜMLÜ, TERCAN, ÇAYIRLI VE MERKEZDE BULUNAN MUHTELİF OKULLARA KOMPANZASYON YAPIM İŞİ</t>
  </si>
  <si>
    <t>KAVAKYOLU NECİP FAZIL ANAOKULU, ZİŞAN CELEP ANAOKULU, ZÜBEYDE HANIM ANAOKULU DIŞ CEPHE YALITIM İŞİ</t>
  </si>
  <si>
    <t>MAMA HATUN-MEYSUN ANA-MUSTAFA KEMAL ANAOKULLARI DIŞ CEPHE YALITIM İŞİ</t>
  </si>
  <si>
    <t>MEHMETÇİK ORTAOKULU EK BİNA YAPIM İŞİ</t>
  </si>
  <si>
    <t>MESLEKİ VE TEKNİK ANADOLU LİSESİ (KIZ MESLEK LİSESİ)</t>
  </si>
  <si>
    <t>ORGENERAL SELAHATTİN DEMİRCİOĞLU ORTAOKULU İNTERNET ALTYAPISI YAPIM İŞİ</t>
  </si>
  <si>
    <t>REFAHİYE MUHTELİF OKULLAR KOMPANZASYON YAPIM İŞİ</t>
  </si>
  <si>
    <t>TERCAN ANADOLU LİSESİ VE YURT BİNASI KAZAN DAİRESİ BAKIM VE ONARIM İŞİ</t>
  </si>
  <si>
    <t>TERCAN ATATÜRK İLKOKULU İNTERNET ALTYAPISI YAPIM İŞİ</t>
  </si>
  <si>
    <t>TERCAN MAMAHATUN 17 ŞUBAT ORTAOKULU İÇİN POE SWİTCH ALIM İŞİ</t>
  </si>
  <si>
    <t>TERZİBABA İMAM HATİP ORTAOKULU İNTERNET ALTYAPISI YAPIM İŞİ</t>
  </si>
  <si>
    <t>ÜZÜMLÜ ANAOKULU SİSTEM ATÖLYESİ ÇATI ONARIM İŞİ</t>
  </si>
  <si>
    <t>YAVUZ SELİM İLKOKULU İNTERNET ALTYAPISI YAPIM İŞİ</t>
  </si>
  <si>
    <t>39%</t>
  </si>
  <si>
    <t>SEKTÖRLERE GÖRE DEĞERLENDİRME</t>
  </si>
  <si>
    <t>%38,00</t>
  </si>
  <si>
    <t>%17,00</t>
  </si>
  <si>
    <t>ERZİNCAN KOMUTANLIK YEMEKHANE BİNASI ONARIM İŞİ</t>
  </si>
  <si>
    <t>ERGAN DAĞI TROFALARININ TAŞINMASI VE YENİ TRAFO KURULUMU</t>
  </si>
  <si>
    <t>İLİÇ ÇOK AMAÇLI KÜLTÜR MERKEZİ YAPIM İŞİ</t>
  </si>
  <si>
    <t>52%</t>
  </si>
  <si>
    <t>28%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</si>
</sst>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%0.00;\-%0.00;%0.00"/>
    <numFmt numFmtId="165" formatCode="%#,##0.00;\-%#,##0.00;%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9" fontId="0" fillId="0" borderId="0" xfId="0" applyNumberFormat="1" applyAlignment="1">
      <alignment horizontal="center"/>
    </xf>
    <xf numFmtId="0" fontId="3" fillId="2" borderId="2" xfId="0" applyFont="1" applyFill="1" applyBorder="1" applyAlignment="1">
      <alignment wrapText="1"/>
    </xf>
    <xf numFmtId="0" fontId="0" fillId="0" borderId="0" xfId="0" applyAlignment="1"/>
    <xf numFmtId="0" fontId="3" fillId="2" borderId="1" xfId="0" applyFont="1" applyFill="1" applyBorder="1" applyAlignment="1"/>
    <xf numFmtId="3" fontId="2" fillId="0" borderId="0" xfId="0" applyNumberFormat="1" applyFont="1" applyAlignment="1">
      <alignment horizontal="center"/>
    </xf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3" xfId="0" applyNumberFormat="1" applyFont="1" applyBorder="1"/>
    <xf numFmtId="9" fontId="1" fillId="0" borderId="3" xfId="0" applyNumberFormat="1" applyFont="1" applyBorder="1" applyAlignment="1">
      <alignment horizontal="center"/>
    </xf>
    <xf numFmtId="9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187"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5" formatCode="%#,##0.00;\-%#,##0.00;%#,##0.00"/>
    </dxf>
    <dxf>
      <numFmt numFmtId="13" formatCode="0%"/>
      <alignment horizontal="center" vertical="bottom" textRotation="0" wrapText="0" indent="0" justifyLastLine="0" shrinkToFit="0" readingOrder="0"/>
    </dxf>
    <dxf>
      <numFmt numFmtId="165" formatCode="%#,##0.00;\-%#,##0.00;%#,##0.00"/>
    </dxf>
    <dxf>
      <numFmt numFmtId="13" formatCode="0%"/>
      <alignment horizontal="center" vertical="bottom" textRotation="0" wrapText="0" indent="0" justifyLastLine="0" shrinkToFit="0" readingOrder="0"/>
    </dxf>
    <dxf>
      <numFmt numFmtId="165" formatCode="%#,##0.00;\-%#,##0.00;%#,##0.00"/>
    </dxf>
    <dxf>
      <numFmt numFmtId="13" formatCode="0%"/>
      <alignment horizontal="center" vertical="bottom" textRotation="0" wrapText="0" indent="0" justifyLastLine="0" shrinkToFit="0" readingOrder="0"/>
    </dxf>
    <dxf>
      <numFmt numFmtId="164" formatCode="%0.00;\-%0.00;%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4" formatCode="%0.00;\-%0.00;%0.00"/>
      <alignment horizontal="center" vertical="bottom" textRotation="0" wrapText="0" indent="0" justifyLastLine="0" shrinkToFit="0" readingOrder="0"/>
    </dxf>
    <dxf>
      <numFmt numFmtId="165" formatCode="%#,##0.00;\-%#,##0.00;%#,##0.00"/>
    </dxf>
    <dxf>
      <numFmt numFmtId="164" formatCode="%0.00;\-%0.00;%0.00"/>
      <alignment horizontal="center" vertical="bottom" textRotation="0" wrapText="0" indent="0" justifyLastLine="0" shrinkToFit="0" readingOrder="0"/>
    </dxf>
    <dxf>
      <numFmt numFmtId="164" formatCode="%0.00;\-%0.00;%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24ERZVAL132\Planlama\2025%202.%20top.%20&#246;zel%20idare%20EN%20S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25 2. top. özel idare EN SON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31EF54-8A5B-4778-A320-A457861807EB}" name="Table1" displayName="Table1" ref="A3:K19" totalsRowCount="1" headerRowDxfId="186">
  <autoFilter ref="A3:K18" xr:uid="{371BB6C2-BEFF-413F-AC22-ABA045D47E1C}"/>
  <tableColumns count="11">
    <tableColumn id="1" xr3:uid="{54E082C5-A922-45D2-9E93-357E550810F4}" name="Yatırımcı Kuruluş" dataDxfId="185" totalsRowDxfId="184"/>
    <tableColumn id="2" xr3:uid="{20E2DF8C-D327-42FE-9EEB-1E5C0648F72F}" name="Proje Sayısı" totalsRowFunction="custom" totalsRowDxfId="183">
      <totalsRowFormula>SUBTOTAL(109,B4:B18)</totalsRowFormula>
    </tableColumn>
    <tableColumn id="3" xr3:uid="{5DEE4298-F297-4900-9876-244785F599EC}" name="Toplam Yıl Ödeneği" totalsRowFunction="custom" totalsRowDxfId="182">
      <totalsRowFormula>SUBTOTAL(109,C4:C18)</totalsRowFormula>
    </tableColumn>
    <tableColumn id="4" xr3:uid="{86550CB6-FE17-4BB8-8D18-5A2E0B58DA23}" name="Toplam Proje Tutarı" totalsRowFunction="custom" totalsRowDxfId="181">
      <totalsRowFormula>SUBTOTAL(109,D4:D18)</totalsRowFormula>
    </tableColumn>
    <tableColumn id="5" xr3:uid="{EBACEB97-1465-447E-8B05-689121DAD072}" name="Önceki Yıllar Toplam Harcaması" totalsRowFunction="custom" totalsRowDxfId="180">
      <totalsRowFormula>SUBTOTAL(109,E4:E18)</totalsRowFormula>
    </tableColumn>
    <tableColumn id="6" xr3:uid="{0EA842CF-3FA5-491E-AD1E-2A005751F52D}" name="Yılı Harcama Tutarı" totalsRowFunction="custom" totalsRowDxfId="179">
      <totalsRowFormula>SUBTOTAL(109,F4:F18)</totalsRowFormula>
    </tableColumn>
    <tableColumn id="7" xr3:uid="{9F1CA916-506E-4DD6-9F4A-3290828BBC50}" name="Toplam Harcama Tutarı" totalsRowFunction="custom" totalsRowDxfId="178">
      <totalsRowFormula>SUBTOTAL(109,G4:G18)</totalsRowFormula>
    </tableColumn>
    <tableColumn id="8" xr3:uid="{904D3DA6-BD8F-451F-8B2D-ECFF35796F10}" name="Nakdi Gerçekleşme Oranı" totalsRowLabel="38%" totalsRowDxfId="177"/>
    <tableColumn id="9" xr3:uid="{41A7D69E-F257-4C6E-8F94-EEF8166E375F}" name="Dönem Nakdi Gerçekleşme Oranı" totalsRowLabel="17%" totalsRowDxfId="176"/>
    <tableColumn id="10" xr3:uid="{00744D78-6B19-4D59-87B1-6BB02582FF27}" name="Yılı Harcama Oranı" totalsRowLabel="17%" totalsRowDxfId="175"/>
    <tableColumn id="11" xr3:uid="{AA2532EC-E81F-4E88-A0E0-A78B5E4D933E}" name="Fiziki Gerçekleşme Oranı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A8235AC-9A96-4D65-A5D1-453E1FFCDE7A}" name="Table111" displayName="Table111" ref="A3:K14" totalsRowCount="1" headerRowDxfId="87">
  <autoFilter ref="A3:K13" xr:uid="{6F848922-29DA-4B03-ADCB-2CA717880EA3}"/>
  <tableColumns count="11">
    <tableColumn id="1" xr3:uid="{1B86792C-02A7-4B22-91DD-CD91235FF452}" name="Proje Adı" dataDxfId="86" totalsRowDxfId="85"/>
    <tableColumn id="2" xr3:uid="{930881AB-3CE3-47A4-810D-D91C04A23113}" name="Toplam Yıl Ödeneği" totalsRowFunction="custom" totalsRowDxfId="84">
      <totalsRowFormula>SUBTOTAL(109,B4:B13)</totalsRowFormula>
    </tableColumn>
    <tableColumn id="3" xr3:uid="{950E7E49-2A96-4E2A-BB51-32D87350C5D5}" name="Toplam Proje Tutarı" totalsRowFunction="custom" totalsRowDxfId="83">
      <totalsRowFormula>SUBTOTAL(109,C4:C13)</totalsRowFormula>
    </tableColumn>
    <tableColumn id="4" xr3:uid="{9A7E6143-B620-45E8-9BD6-65D1C1A1C3ED}" name="Önceki Yıllar Toplam Harcaması" totalsRowFunction="custom" totalsRowDxfId="82">
      <totalsRowFormula>SUBTOTAL(109,D4:D13)</totalsRowFormula>
    </tableColumn>
    <tableColumn id="5" xr3:uid="{8FD69E6D-36D8-49E5-B9D8-D37813B3658B}" name="Yılı Harcama Tutarı" totalsRowFunction="custom" totalsRowDxfId="81">
      <totalsRowFormula>SUBTOTAL(109,E4:E13)</totalsRowFormula>
    </tableColumn>
    <tableColumn id="6" xr3:uid="{1DD532B0-2E3D-461B-B910-C028BD495C1E}" name="Toplam Harcama Tutarı" totalsRowFunction="custom" totalsRowDxfId="80">
      <totalsRowFormula>SUBTOTAL(109,F4:F13)</totalsRowFormula>
    </tableColumn>
    <tableColumn id="7" xr3:uid="{5B2C878B-780A-4C42-882A-8EC77DEDC5B6}" name="Nakdi Gerçekleşme Oranı" totalsRowLabel="15%" totalsRowDxfId="79"/>
    <tableColumn id="8" xr3:uid="{81368C53-E543-4344-AF03-EA9D9B840F73}" name="Dönem Nakdi Gerçekleşme Oranı" totalsRowLabel="74%" totalsRowDxfId="78"/>
    <tableColumn id="9" xr3:uid="{186C4F63-AA1B-43ED-9749-793AD0610FB0}" name="Yılı Harcama Oranı" totalsRowLabel="74%" totalsRowDxfId="77"/>
    <tableColumn id="10" xr3:uid="{60929029-3134-418D-B839-52D0C2F6287C}" name="Fiziki Gerçekleşme Oranı"/>
    <tableColumn id="12" xr3:uid="{A2E80DF6-714C-49BE-8116-2B2F2DEA8202}" name="İlçe Adı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7B5411F-F2E3-4C9E-B26A-0625E5A8D4B6}" name="Table112" displayName="Table112" ref="A3:K6" totalsRowCount="1" headerRowDxfId="76">
  <autoFilter ref="A3:K5" xr:uid="{83E13975-E758-4820-A68C-1B2B88AB8DA3}"/>
  <tableColumns count="11">
    <tableColumn id="1" xr3:uid="{576E99B8-C327-4C94-90DA-B00BF401A4D2}" name="Proje Adı" dataDxfId="75" totalsRowDxfId="74"/>
    <tableColumn id="2" xr3:uid="{B0681564-E01C-467D-A49C-06A4EEC96235}" name="Toplam Yıl Ödeneği" totalsRowFunction="custom" totalsRowDxfId="73">
      <totalsRowFormula>SUBTOTAL(109,B4:B5)</totalsRowFormula>
    </tableColumn>
    <tableColumn id="3" xr3:uid="{A4A4BA7E-0DB8-49F2-B0D5-B6D0E3419E44}" name="Toplam Proje Tutarı" totalsRowFunction="custom" totalsRowDxfId="72">
      <totalsRowFormula>SUBTOTAL(109,C4:C5)</totalsRowFormula>
    </tableColumn>
    <tableColumn id="4" xr3:uid="{CF706218-9F7F-42B3-9ED6-9F807FBE8B5A}" name="Önceki Yıllar Toplam Harcaması" totalsRowFunction="custom" totalsRowDxfId="71">
      <totalsRowFormula>SUBTOTAL(109,D4:D5)</totalsRowFormula>
    </tableColumn>
    <tableColumn id="5" xr3:uid="{1511BD63-8EA0-4FAE-B08C-A4131B99F5CD}" name="Yılı Harcama Tutarı" totalsRowFunction="custom" totalsRowDxfId="70">
      <totalsRowFormula>SUBTOTAL(109,E4:E5)</totalsRowFormula>
    </tableColumn>
    <tableColumn id="6" xr3:uid="{4DD30746-9C13-4D6F-8EDC-DB9BE49CD3AB}" name="Toplam Harcama Tutarı" totalsRowFunction="custom" totalsRowDxfId="69">
      <totalsRowFormula>SUBTOTAL(109,F4:F5)</totalsRowFormula>
    </tableColumn>
    <tableColumn id="7" xr3:uid="{D4DBFC54-DBC6-414E-96B2-16213DE8E47B}" name="Nakdi Gerçekleşme Oranı" totalsRowLabel="%0.01" totalsRowDxfId="68"/>
    <tableColumn id="8" xr3:uid="{9B3BFAFF-09D5-4055-BD48-0A5DA8B402E1}" name="Dönem Nakdi Gerçekleşme Oranı" totalsRowLabel="0%" totalsRowDxfId="67"/>
    <tableColumn id="9" xr3:uid="{BFFC04F4-CA3B-4A6C-9BDD-E653D840851A}" name="Yılı Harcama Oranı" totalsRowLabel="0%" totalsRowDxfId="66"/>
    <tableColumn id="10" xr3:uid="{84448EB8-0412-4C13-A60B-D951DEBB957A}" name="Fiziki Gerçekleşme Oranı"/>
    <tableColumn id="12" xr3:uid="{B5EC1AF9-6CEE-49DE-8652-2EC5313AF29A}" name="İlçe Adı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37057DC-67F1-4A28-B71B-4CD7ADD81A08}" name="Table113" displayName="Table113" ref="A3:K8" totalsRowCount="1" headerRowDxfId="65">
  <autoFilter ref="A3:K7" xr:uid="{72D3C327-3983-439C-9F68-6FF64B0257F0}"/>
  <tableColumns count="11">
    <tableColumn id="1" xr3:uid="{D8E9DE3B-2DF9-4D42-9F35-054AF7BCDF75}" name="Proje Adı" dataDxfId="64" totalsRowDxfId="63"/>
    <tableColumn id="2" xr3:uid="{EE3BC974-F603-45B7-9405-90D3FF356F85}" name="Toplam Yıl Ödeneği" totalsRowFunction="custom" totalsRowDxfId="62">
      <totalsRowFormula>SUBTOTAL(109,B4:B7)</totalsRowFormula>
    </tableColumn>
    <tableColumn id="3" xr3:uid="{DAD93CE3-6974-448E-AAC1-1FE1CF7E3D43}" name="Toplam Proje Tutarı" totalsRowFunction="custom" totalsRowDxfId="61">
      <totalsRowFormula>SUBTOTAL(109,C4:C7)</totalsRowFormula>
    </tableColumn>
    <tableColumn id="4" xr3:uid="{428CB39A-4520-47F6-A9C6-0D6441D1F92C}" name="Önceki Yıllar Toplam Harcaması" totalsRowFunction="custom" totalsRowDxfId="60">
      <totalsRowFormula>SUBTOTAL(109,D4:D7)</totalsRowFormula>
    </tableColumn>
    <tableColumn id="5" xr3:uid="{38F44FEE-0730-4A3A-9546-9D33932DAB70}" name="Yılı Harcama Tutarı" totalsRowFunction="custom" totalsRowDxfId="59">
      <totalsRowFormula>SUBTOTAL(109,E4:E7)</totalsRowFormula>
    </tableColumn>
    <tableColumn id="6" xr3:uid="{F2DEDC1A-A50E-49B0-A9D8-6FAF01B31D8C}" name="Toplam Harcama Tutarı" totalsRowFunction="custom" totalsRowDxfId="58">
      <totalsRowFormula>SUBTOTAL(109,F4:F7)</totalsRowFormula>
    </tableColumn>
    <tableColumn id="7" xr3:uid="{95BA651A-7A7D-4127-BF6B-566F845C6EC2}" name="Nakdi Gerçekleşme Oranı" totalsRowLabel="0%" totalsRowDxfId="57"/>
    <tableColumn id="8" xr3:uid="{08C240D0-B2CD-49CE-99AF-C41137F0ECD3}" name="Dönem Nakdi Gerçekleşme Oranı" totalsRowLabel="0%" totalsRowDxfId="56"/>
    <tableColumn id="9" xr3:uid="{C6456A2F-CF89-43CF-9A9F-CEE9807DC319}" name="Yılı Harcama Oranı" totalsRowLabel="0%" totalsRowDxfId="55"/>
    <tableColumn id="10" xr3:uid="{B47CC3BF-4142-4D87-8C55-6612D76EB82A}" name="Fiziki Gerçekleşme Oranı"/>
    <tableColumn id="12" xr3:uid="{0648F0A1-1D30-405A-BB14-94433EDC8963}" name="İlçe Adı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D648828-CE07-4BCE-BB52-2A8ED64D324A}" name="Table114" displayName="Table114" ref="A3:K7" totalsRowCount="1" headerRowDxfId="54">
  <autoFilter ref="A3:K6" xr:uid="{251078F7-E5CD-4E8A-BF49-C048FD141FA5}"/>
  <tableColumns count="11">
    <tableColumn id="1" xr3:uid="{744FD16E-739B-4FBD-8C9F-233A75966EE8}" name="Proje Adı" dataDxfId="53" totalsRowDxfId="52"/>
    <tableColumn id="2" xr3:uid="{90C4099C-3CB0-4948-928B-5A3039EA0A39}" name="Toplam Yıl Ödeneği" totalsRowFunction="custom" totalsRowDxfId="51">
      <totalsRowFormula>SUBTOTAL(109,B4:B6)</totalsRowFormula>
    </tableColumn>
    <tableColumn id="3" xr3:uid="{876BA598-25EC-4328-9803-142D92A3E162}" name="Toplam Proje Tutarı" totalsRowFunction="custom" totalsRowDxfId="50">
      <totalsRowFormula>SUBTOTAL(109,C4:C6)</totalsRowFormula>
    </tableColumn>
    <tableColumn id="4" xr3:uid="{738F08B4-28C8-497A-922F-05123A78A7E1}" name="Önceki Yıllar Toplam Harcaması" totalsRowFunction="custom" totalsRowDxfId="49">
      <totalsRowFormula>SUBTOTAL(109,D4:D6)</totalsRowFormula>
    </tableColumn>
    <tableColumn id="5" xr3:uid="{8931EA4D-C4E2-4CE1-9296-AA45C09784F2}" name="Yılı Harcama Tutarı" totalsRowFunction="custom" totalsRowDxfId="48">
      <totalsRowFormula>SUBTOTAL(109,E4:E6)</totalsRowFormula>
    </tableColumn>
    <tableColumn id="6" xr3:uid="{4638CD58-1054-453D-8705-0A218EA7790E}" name="Toplam Harcama Tutarı" totalsRowFunction="custom" totalsRowDxfId="47">
      <totalsRowFormula>SUBTOTAL(109,F4:F6)</totalsRowFormula>
    </tableColumn>
    <tableColumn id="7" xr3:uid="{FEDBE09B-6B4E-4B28-90D5-6AAAB5B3C52D}" name="Nakdi Gerçekleşme Oranı" totalsRowLabel="71%" totalsRowDxfId="46"/>
    <tableColumn id="8" xr3:uid="{B45A59B5-F365-4F95-A6AF-840BCB56EF23}" name="Dönem Nakdi Gerçekleşme Oranı" totalsRowLabel="86%" totalsRowDxfId="45"/>
    <tableColumn id="9" xr3:uid="{84E382B1-4E41-4A2F-9DD1-C1358C56CEEB}" name="Yılı Harcama Oranı" totalsRowLabel="86%" totalsRowDxfId="44"/>
    <tableColumn id="10" xr3:uid="{9C22F26B-2FBC-4F50-A77C-95F93F672D29}" name="Fiziki Gerçekleşme Oranı"/>
    <tableColumn id="12" xr3:uid="{A1D3D948-4BBF-4D98-B0C4-C72A10A4DC60}" name="İlçe Adı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6298297-F8B7-4FB1-B0A0-3278A508E573}" name="Table115" displayName="Table115" ref="A3:K11" totalsRowCount="1" headerRowDxfId="43">
  <autoFilter ref="A3:K10" xr:uid="{6FF8331B-70BD-4721-A6AE-519B466B7837}"/>
  <tableColumns count="11">
    <tableColumn id="1" xr3:uid="{FEAAC0D7-F69C-4E08-A249-AC90245EF0E7}" name="Proje Adı" dataDxfId="42" totalsRowDxfId="41"/>
    <tableColumn id="2" xr3:uid="{26ADC578-FA8B-44EA-8EE9-053DEB918909}" name="Toplam Yıl Ödeneği" totalsRowFunction="custom" totalsRowDxfId="40">
      <totalsRowFormula>SUBTOTAL(109,B4:B10)</totalsRowFormula>
    </tableColumn>
    <tableColumn id="3" xr3:uid="{B4AA8811-5C06-4E8D-8B6F-140FA9C13DC9}" name="Toplam Proje Tutarı" totalsRowFunction="custom" totalsRowDxfId="39">
      <totalsRowFormula>SUBTOTAL(109,C4:C10)</totalsRowFormula>
    </tableColumn>
    <tableColumn id="4" xr3:uid="{B40B8306-59A8-4CF8-A32C-27DFA7AD8A48}" name="Önceki Yıllar Toplam Harcaması" totalsRowFunction="custom" totalsRowDxfId="38">
      <totalsRowFormula>SUBTOTAL(109,D4:D10)</totalsRowFormula>
    </tableColumn>
    <tableColumn id="5" xr3:uid="{7CB17751-6957-41E7-90E1-100BB5CDAE20}" name="Yılı Harcama Tutarı" totalsRowFunction="custom" totalsRowDxfId="37">
      <totalsRowFormula>SUBTOTAL(109,E4:E10)</totalsRowFormula>
    </tableColumn>
    <tableColumn id="6" xr3:uid="{60748B29-A2E4-4887-B906-CC2C04D2357F}" name="Toplam Harcama Tutarı" totalsRowFunction="custom" totalsRowDxfId="36">
      <totalsRowFormula>SUBTOTAL(109,F4:F10)</totalsRowFormula>
    </tableColumn>
    <tableColumn id="7" xr3:uid="{9F4A3A7E-AAD9-4BB2-961D-AF16687ABB47}" name="Nakdi Gerçekleşme Oranı" totalsRowLabel="21%" totalsRowDxfId="35"/>
    <tableColumn id="8" xr3:uid="{37934EFA-5746-4124-8E9D-2A570663B9F0}" name="Dönem Nakdi Gerçekleşme Oranı" totalsRowLabel="38%" totalsRowDxfId="34"/>
    <tableColumn id="9" xr3:uid="{149097DD-EC74-472A-95F6-2D4F3733BB1A}" name="Yılı Harcama Oranı" totalsRowLabel="38%" totalsRowDxfId="33"/>
    <tableColumn id="10" xr3:uid="{F8675715-C2E7-485C-905C-6A1F5608FD99}" name="Fiziki Gerçekleşme Oranı"/>
    <tableColumn id="12" xr3:uid="{4925D6F8-FF2A-45A3-A54F-52F1CAB5BBAB}" name="İlçe Adı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33B151F-E057-4F1D-8219-CEC115D6D75E}" name="Table116" displayName="Table116" ref="A3:K15" totalsRowCount="1" headerRowDxfId="32">
  <autoFilter ref="A3:K14" xr:uid="{988D91DC-EA6C-4FF4-9804-FFDD6768714C}"/>
  <tableColumns count="11">
    <tableColumn id="1" xr3:uid="{C317A540-9A3A-49C4-9A61-9A6DF48DEB73}" name="Proje Adı" dataDxfId="31" totalsRowDxfId="30"/>
    <tableColumn id="2" xr3:uid="{4F6AB78C-2A5D-408C-91F8-B0B1DFAE584F}" name="Toplam Yıl Ödeneği" totalsRowFunction="custom" totalsRowDxfId="29">
      <totalsRowFormula>SUBTOTAL(109,B4:B14)</totalsRowFormula>
    </tableColumn>
    <tableColumn id="3" xr3:uid="{2D3A808A-08FD-497D-B731-3EF6A25E67DA}" name="Toplam Proje Tutarı" totalsRowFunction="custom" totalsRowDxfId="28">
      <totalsRowFormula>SUBTOTAL(109,C4:C14)</totalsRowFormula>
    </tableColumn>
    <tableColumn id="4" xr3:uid="{CC3B2D96-975B-47E2-A50D-A25F6C9252F3}" name="Önceki Yıllar Toplam Harcaması" totalsRowFunction="custom" totalsRowDxfId="27">
      <totalsRowFormula>SUBTOTAL(109,D4:D14)</totalsRowFormula>
    </tableColumn>
    <tableColumn id="5" xr3:uid="{A94CAE9A-BD59-4BFF-BA89-8AB74232B63C}" name="Yılı Harcama Tutarı" totalsRowFunction="custom" totalsRowDxfId="26">
      <totalsRowFormula>SUBTOTAL(109,E4:E14)</totalsRowFormula>
    </tableColumn>
    <tableColumn id="6" xr3:uid="{A125C42D-8F79-4E87-860C-A4E805A2A86E}" name="Toplam Harcama Tutarı" totalsRowFunction="custom" totalsRowDxfId="25">
      <totalsRowFormula>SUBTOTAL(109,F4:F14)</totalsRowFormula>
    </tableColumn>
    <tableColumn id="7" xr3:uid="{3E377026-03A1-4080-8EA3-2B83851A3728}" name="Nakdi Gerçekleşme Oranı" totalsRowLabel="2%" totalsRowDxfId="24"/>
    <tableColumn id="8" xr3:uid="{18443DCD-B94F-4DD5-B52E-867C041A4642}" name="Dönem Nakdi Gerçekleşme Oranı" totalsRowLabel="0%" totalsRowDxfId="23"/>
    <tableColumn id="9" xr3:uid="{C5C9E337-DE70-410A-853B-949A353AF7B4}" name="Yılı Harcama Oranı" totalsRowLabel="0%" totalsRowDxfId="22"/>
    <tableColumn id="10" xr3:uid="{7724EC72-0DC5-4863-B492-DACF8964B3C2}" name="Fiziki Gerçekleşme Oranı"/>
    <tableColumn id="12" xr3:uid="{6A5EED92-92FF-4828-AFDB-48F38CD03353}" name="İlçe Adı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A259069-D91B-4690-BE8F-96D9A9C10B01}" name="Table117" displayName="Table117" ref="A3:K16" totalsRowCount="1" headerRowDxfId="21">
  <autoFilter ref="A3:K15" xr:uid="{74F00F2F-ADB0-48D6-978D-7BB9ACC6B3B0}"/>
  <tableColumns count="11">
    <tableColumn id="1" xr3:uid="{40E7C5D6-D250-4E18-92BD-EA3ED988D189}" name="Proje Adı" dataDxfId="20" totalsRowDxfId="19"/>
    <tableColumn id="2" xr3:uid="{8B490BAD-49FC-4D1F-AB74-1C5CA004C3C9}" name="Toplam Yıl Ödeneği" totalsRowFunction="custom" totalsRowDxfId="18">
      <totalsRowFormula>SUBTOTAL(109,B4:B15)</totalsRowFormula>
    </tableColumn>
    <tableColumn id="3" xr3:uid="{E52D1C4D-DF14-4246-B587-7F3EE0D68F65}" name="Toplam Proje Tutarı" totalsRowFunction="custom" totalsRowDxfId="17">
      <totalsRowFormula>SUBTOTAL(109,C4:C15)</totalsRowFormula>
    </tableColumn>
    <tableColumn id="4" xr3:uid="{2115E301-E11B-4A93-B9FD-955D3EFFE9BA}" name="Önceki Yıllar Toplam Harcaması" totalsRowFunction="custom" totalsRowDxfId="16">
      <totalsRowFormula>SUBTOTAL(109,D4:D15)</totalsRowFormula>
    </tableColumn>
    <tableColumn id="5" xr3:uid="{98FCE9D7-512E-4AC4-AF90-826344EE160B}" name="Yılı Harcama Tutarı" totalsRowFunction="custom" totalsRowDxfId="15">
      <totalsRowFormula>SUBTOTAL(109,E4:E15)</totalsRowFormula>
    </tableColumn>
    <tableColumn id="6" xr3:uid="{4F709B93-6B20-4DC3-AB36-71826C99006F}" name="Toplam Harcama Tutarı" totalsRowFunction="custom" totalsRowDxfId="14">
      <totalsRowFormula>SUBTOTAL(109,F4:F15)</totalsRowFormula>
    </tableColumn>
    <tableColumn id="7" xr3:uid="{F0BA05AD-D68C-4F47-8415-B73F15BD0B31}" name="Nakdi Gerçekleşme Oranı" totalsRowLabel="16%" totalsRowDxfId="13"/>
    <tableColumn id="8" xr3:uid="{8C7720AC-4D35-45FA-8D07-BFC70EAFC2F8}" name="Dönem Nakdi Gerçekleşme Oranı" totalsRowLabel="1%" totalsRowDxfId="12"/>
    <tableColumn id="9" xr3:uid="{F3D25FA0-9AEA-45EA-BCDF-FDBE9095F7E1}" name="Yılı Harcama Oranı" totalsRowLabel="1%" totalsRowDxfId="11"/>
    <tableColumn id="10" xr3:uid="{7A162251-0ADF-4E6F-94A2-4F827C164936}" name="Fiziki Gerçekleşme Oranı"/>
    <tableColumn id="12" xr3:uid="{4CF8B9EC-FFF9-4439-954D-CC073028DF28}" name="İlçe Adı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8C28A753-02B2-4B1D-BA17-413F2979CF03}" name="Table118" displayName="Table118" ref="A3:K27" totalsRowCount="1" headerRowDxfId="10">
  <autoFilter ref="A3:K26" xr:uid="{BB97F047-FA3D-4F75-8540-C3291B28D473}"/>
  <tableColumns count="11">
    <tableColumn id="1" xr3:uid="{D5108C5D-1F64-4380-9083-0D4D54AC039E}" name="Proje Adı" dataDxfId="9" totalsRowDxfId="8"/>
    <tableColumn id="2" xr3:uid="{FA2C12B9-91E6-46CB-AD65-C9E30C329A28}" name="Toplam Yıl Ödeneği" totalsRowFunction="custom" totalsRowDxfId="7">
      <totalsRowFormula>SUBTOTAL(109,B4:B26)</totalsRowFormula>
    </tableColumn>
    <tableColumn id="3" xr3:uid="{3F52D4C6-8066-483C-B68B-6EA3084E8F62}" name="Toplam Proje Tutarı" totalsRowFunction="custom" totalsRowDxfId="6">
      <totalsRowFormula>SUBTOTAL(109,C4:C26)</totalsRowFormula>
    </tableColumn>
    <tableColumn id="4" xr3:uid="{D79F6DEA-A202-425A-BA71-6F1EA2BDDAB3}" name="Önceki Yıllar Toplam Harcaması" totalsRowFunction="custom" totalsRowDxfId="5">
      <totalsRowFormula>SUBTOTAL(109,D4:D26)</totalsRowFormula>
    </tableColumn>
    <tableColumn id="5" xr3:uid="{5C5FF26E-6FC8-434D-9B7E-8BBA6E44B105}" name="Yılı Harcama Tutarı" totalsRowFunction="custom" totalsRowDxfId="4">
      <totalsRowFormula>SUBTOTAL(109,E4:E26)</totalsRowFormula>
    </tableColumn>
    <tableColumn id="6" xr3:uid="{94E66A1A-56B8-4433-83DA-501D723DA9AD}" name="Toplam Harcama Tutarı" totalsRowFunction="custom" totalsRowDxfId="3">
      <totalsRowFormula>SUBTOTAL(109,F4:F26)</totalsRowFormula>
    </tableColumn>
    <tableColumn id="7" xr3:uid="{A19C7CA3-4F49-48A9-A6DA-7DDC9F02C958}" name="Nakdi Gerçekleşme Oranı" totalsRowLabel="39%" totalsRowDxfId="2"/>
    <tableColumn id="8" xr3:uid="{76A61120-0268-4C73-BC2E-A819851E9887}" name="Dönem Nakdi Gerçekleşme Oranı" totalsRowLabel="100%" totalsRowDxfId="1"/>
    <tableColumn id="9" xr3:uid="{59857ABC-DCB8-49C3-B1A3-16DD7D371CE7}" name="Yılı Harcama Oranı" totalsRowLabel="100%" totalsRowDxfId="0"/>
    <tableColumn id="10" xr3:uid="{F9425A94-3AB1-402D-AE6F-04139AB7DCA5}" name="Fiziki Gerçekleşme Oranı"/>
    <tableColumn id="12" xr3:uid="{5B9D2015-C5D2-49E9-A985-3D89EA17B693}" name="İlçe Adı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96D0AC7-FD6E-4557-BF5C-416C7EACDDF1}" name="Table14" displayName="Table14" ref="A3:J14" totalsRowCount="1" headerRowDxfId="174">
  <autoFilter ref="A3:J13" xr:uid="{38819BDD-2D56-43D2-A87C-593E96C7F18D}"/>
  <tableColumns count="10">
    <tableColumn id="1" xr3:uid="{4AE2FFF5-A437-4389-B380-93DC8D01662F}" name="İlçe"/>
    <tableColumn id="2" xr3:uid="{33CE1DDA-B029-446C-BF46-0CCFCE5B8175}" name="Proje Sayısı" totalsRowFunction="custom" totalsRowDxfId="173">
      <totalsRowFormula>SUBTOTAL(109,B4:B13)</totalsRowFormula>
    </tableColumn>
    <tableColumn id="3" xr3:uid="{903561DE-58A0-4DBD-8EB9-4C545BCC1C0A}" name="Toplam Yıl Ödeneği" totalsRowFunction="custom" totalsRowDxfId="172">
      <totalsRowFormula>SUBTOTAL(109,C4:C13)</totalsRowFormula>
    </tableColumn>
    <tableColumn id="4" xr3:uid="{A1F8FA6A-5140-456B-A041-F3C8711E26E3}" name="Toplam Proje Tutarı" totalsRowFunction="custom" totalsRowDxfId="171">
      <totalsRowFormula>SUBTOTAL(109,D4:D13)</totalsRowFormula>
    </tableColumn>
    <tableColumn id="5" xr3:uid="{F0B3969D-789F-443C-AA09-36E4E6A3F163}" name="Önceki Yıllar Toplam Harcaması" totalsRowFunction="custom" totalsRowDxfId="170">
      <totalsRowFormula>SUBTOTAL(109,E4:E13)</totalsRowFormula>
    </tableColumn>
    <tableColumn id="6" xr3:uid="{D195EEEB-FE98-44C5-8BAB-FE5A945ECC24}" name="Yılı Harcama Tutarı" totalsRowFunction="custom" totalsRowDxfId="169">
      <totalsRowFormula>SUBTOTAL(109,F4:F13)</totalsRowFormula>
    </tableColumn>
    <tableColumn id="7" xr3:uid="{19597A5E-8639-4FCD-BB7F-85C006E5D409}" name="Toplam Harcama Tutarı" totalsRowFunction="custom" totalsRowDxfId="168">
      <totalsRowFormula>SUBTOTAL(109,G4:G13)</totalsRowFormula>
    </tableColumn>
    <tableColumn id="8" xr3:uid="{EA5C3CEC-82CE-4418-9F28-F4DD6B412922}" name="Nakdi Gerçekleşme Oranı"/>
    <tableColumn id="9" xr3:uid="{9DC50D5E-DB03-4AD1-8114-79E68D8051BE}" name="Yılı Harcama Oranı"/>
    <tableColumn id="10" xr3:uid="{1B40F697-FBE4-41CA-8C59-857063E45FBD}" name="Fiziki Gerçekleşme Oranı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9344FA7-7D14-412D-9E2A-96C7F87EEE52}" name="Table119" displayName="Table119" ref="A3:J13" totalsRowCount="1" headerRowDxfId="167">
  <autoFilter ref="A3:J12" xr:uid="{E7A1EB70-5467-4985-B477-3A7C9A31A08C}"/>
  <tableColumns count="10">
    <tableColumn id="1" xr3:uid="{B7783C15-379D-46DC-B8FB-516270627B3C}" name="Proje Sektörü" dataDxfId="166"/>
    <tableColumn id="2" xr3:uid="{5707BDE9-4E1F-455D-B98B-2EB907671E39}" name="Proje Sayısı" totalsRowFunction="sum" totalsRowDxfId="165"/>
    <tableColumn id="3" xr3:uid="{55CA1344-58DD-41A8-BA0B-B1F2E25BE3FF}" name="Toplam Yıl Ödeneği" totalsRowFunction="sum" totalsRowDxfId="164"/>
    <tableColumn id="4" xr3:uid="{BD9D2C06-61F7-44C2-A6D5-7C120F9EA80F}" name="Toplam Proje Tutarı" totalsRowFunction="sum" totalsRowDxfId="163"/>
    <tableColumn id="5" xr3:uid="{FF63FB96-99A6-4EF8-8C1E-50E20FEA1BA1}" name="Önceki Yıllar Toplam Harcaması" totalsRowFunction="sum" totalsRowDxfId="162"/>
    <tableColumn id="6" xr3:uid="{3261B699-8B76-44A7-B44A-F08D3BE79C21}" name="Yılı Harcama Tutarı" totalsRowFunction="sum" totalsRowDxfId="161"/>
    <tableColumn id="7" xr3:uid="{4B7B8710-3CBD-4EED-8121-FBA5F6F3BA5B}" name="Toplam Harcama Tutarı" totalsRowFunction="sum" totalsRowDxfId="160"/>
    <tableColumn id="8" xr3:uid="{1CBF6BC2-B316-4D4B-9A2F-ED72385BB2E9}" name="Nakdi Gerçekleşme Oranı" totalsRowLabel="%38,00" dataDxfId="159" totalsRowDxfId="158"/>
    <tableColumn id="9" xr3:uid="{1EBB62BE-8248-4EA0-BDBD-F49DFE706D4B}" name="Yılı Harcama Oranı" totalsRowLabel="%17,00" dataDxfId="157" totalsRowDxfId="156"/>
    <tableColumn id="10" xr3:uid="{9244EE84-75B5-4649-8D33-6730E7A53A12}" name="Fiziki Gerçekleşme Oranı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C080C7C-8414-452E-9252-0068A83E5E95}" name="Table15" displayName="Table15" ref="A3:K10" totalsRowCount="1" headerRowDxfId="155">
  <autoFilter ref="A3:K9" xr:uid="{2F8A5F3B-8264-43A8-8B88-E1F5911BC541}"/>
  <tableColumns count="11">
    <tableColumn id="1" xr3:uid="{A629848F-E154-4DB1-B3BC-1158B3153718}" name="Proje Adı" dataDxfId="154" totalsRowDxfId="153"/>
    <tableColumn id="2" xr3:uid="{5638C861-7017-4D09-B523-C848B6800D6C}" name="Toplam Yıl Ödeneği" totalsRowFunction="custom" totalsRowDxfId="152">
      <totalsRowFormula>SUBTOTAL(109,B4:B9)</totalsRowFormula>
    </tableColumn>
    <tableColumn id="3" xr3:uid="{163D2040-A8BB-490B-A051-784714ED12AA}" name="Toplam Proje Tutarı" totalsRowFunction="custom" totalsRowDxfId="151">
      <totalsRowFormula>SUBTOTAL(109,C4:C9)</totalsRowFormula>
    </tableColumn>
    <tableColumn id="4" xr3:uid="{ECFD1967-17EE-4916-A065-704ACA601F73}" name="Önceki Yıllar Toplam Harcaması" totalsRowFunction="custom" totalsRowDxfId="150">
      <totalsRowFormula>SUBTOTAL(109,D4:D9)</totalsRowFormula>
    </tableColumn>
    <tableColumn id="5" xr3:uid="{D3AAABAC-4E86-4D0A-A333-72DA6EFC71C8}" name="Yılı Harcama Tutarı" totalsRowFunction="custom" totalsRowDxfId="149">
      <totalsRowFormula>SUBTOTAL(109,E4:E9)</totalsRowFormula>
    </tableColumn>
    <tableColumn id="6" xr3:uid="{3B9E8EDB-035A-41D5-BA67-276F019D26B4}" name="Toplam Harcama Tutarı" totalsRowFunction="custom" totalsRowDxfId="148">
      <totalsRowFormula>SUBTOTAL(109,F4:F9)</totalsRowFormula>
    </tableColumn>
    <tableColumn id="7" xr3:uid="{56B15350-6736-4285-9AD1-4A4CC507DAA1}" name="Nakdi Gerçekleşme Oranı" totalsRowLabel="1%" totalsRowDxfId="147"/>
    <tableColumn id="8" xr3:uid="{5951C3DC-ECB2-4494-A946-919B4578723D}" name="Dönem Nakdi Gerçekleşme Oranı" totalsRowLabel="2%" totalsRowDxfId="146"/>
    <tableColumn id="9" xr3:uid="{BCCB7C57-34C9-461C-805B-4521FFA1A990}" name="Yılı Harcama Oranı" totalsRowLabel="2%" totalsRowDxfId="145"/>
    <tableColumn id="10" xr3:uid="{27BA3A12-44E0-49CD-8A14-CE0F80AD09DB}" name="Fiziki Gerçekleşme Oranı"/>
    <tableColumn id="12" xr3:uid="{CAFB818D-6673-49B7-BB12-6C3A9FE311BA}" name="İlçe Adı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BCAD07E-5110-4552-B00D-532CBADCF88F}" name="Table16" displayName="Table16" ref="A3:K25" totalsRowCount="1" headerRowDxfId="144">
  <autoFilter ref="A3:K24" xr:uid="{F6BE9DE8-707B-40F6-8C45-5CDF49754EF8}"/>
  <tableColumns count="11">
    <tableColumn id="1" xr3:uid="{75F06FB2-CEA1-4BEF-9480-8A42AB0CED19}" name="Proje Adı" dataDxfId="143" totalsRowDxfId="142"/>
    <tableColumn id="2" xr3:uid="{75F7EF62-C2C2-4902-AF7A-7CD305AD8AC9}" name="Toplam Yıl Ödeneği" totalsRowFunction="custom" dataDxfId="141">
      <totalsRowFormula>SUBTOTAL(109,B4:B24)</totalsRowFormula>
    </tableColumn>
    <tableColumn id="3" xr3:uid="{C953CE29-6EA4-4EF6-B91E-41C52E434728}" name="Toplam Proje Tutarı" totalsRowFunction="custom" dataDxfId="140">
      <totalsRowFormula>SUBTOTAL(109,C4:C24)</totalsRowFormula>
    </tableColumn>
    <tableColumn id="4" xr3:uid="{122D6CD1-51E6-4917-863F-6302C623AC2E}" name="Önceki Yıllar Toplam Harcaması" totalsRowFunction="custom" dataDxfId="139">
      <totalsRowFormula>SUBTOTAL(109,D4:D24)</totalsRowFormula>
    </tableColumn>
    <tableColumn id="5" xr3:uid="{C1FCAC9E-DE66-4188-BD0B-897920BAFA9A}" name="Yılı Harcama Tutarı" totalsRowFunction="custom" dataDxfId="138">
      <totalsRowFormula>SUBTOTAL(109,E4:E24)</totalsRowFormula>
    </tableColumn>
    <tableColumn id="6" xr3:uid="{77C24F7B-F888-4078-81E6-95CA65D6B232}" name="Toplam Harcama Tutarı" totalsRowFunction="custom" dataDxfId="137">
      <totalsRowFormula>SUBTOTAL(109,F4:F24)</totalsRowFormula>
    </tableColumn>
    <tableColumn id="7" xr3:uid="{2E2198A1-3E1A-4854-97CC-FB38E09A323F}" name="Nakdi Gerçekleşme Oranı" totalsRowLabel="45%" dataDxfId="136" totalsRowDxfId="135"/>
    <tableColumn id="8" xr3:uid="{4A41A021-A793-4790-B041-48CA76975516}" name="Dönem Nakdi Gerçekleşme Oranı" totalsRowLabel="30%" dataDxfId="134" totalsRowDxfId="133"/>
    <tableColumn id="9" xr3:uid="{54C284C6-CA1A-4BC2-A25C-DD51B750AF87}" name="Yılı Harcama Oranı" totalsRowLabel="30%" dataDxfId="132" totalsRowDxfId="131"/>
    <tableColumn id="10" xr3:uid="{A35487A4-6250-4D8A-8EE4-AF358344EB59}" name="Fiziki Gerçekleşme Oranı" dataDxfId="130"/>
    <tableColumn id="12" xr3:uid="{DF8339A3-98D3-483C-BC66-41485AC8AB25}" name="İlçe Adı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90DAF43-2C9A-439F-A8F0-F9760A497114}" name="Table17" displayName="Table17" ref="A3:K41" totalsRowCount="1" headerRowDxfId="129">
  <autoFilter ref="A3:K40" xr:uid="{268EDE1E-764F-4661-9EDB-DB0EDC345B04}"/>
  <tableColumns count="11">
    <tableColumn id="1" xr3:uid="{3E250F4B-D344-4322-932B-BA44BC8DE098}" name="Proje Adı" dataDxfId="128" totalsRowDxfId="127"/>
    <tableColumn id="2" xr3:uid="{32272E22-2971-4873-8893-5BCEEB6717EE}" name="Toplam Yıl Ödeneği" totalsRowFunction="custom" totalsRowDxfId="126">
      <totalsRowFormula>SUBTOTAL(109,B4:B40)</totalsRowFormula>
    </tableColumn>
    <tableColumn id="3" xr3:uid="{C3815388-4679-4F8D-B8C2-C3994D0FCFFC}" name="Toplam Proje Tutarı" totalsRowFunction="custom" totalsRowDxfId="125">
      <totalsRowFormula>SUBTOTAL(109,C4:C40)</totalsRowFormula>
    </tableColumn>
    <tableColumn id="4" xr3:uid="{44692C16-4E21-4F12-AE10-EF9412BD2A94}" name="Önceki Yıllar Toplam Harcaması" totalsRowFunction="custom" totalsRowDxfId="124">
      <totalsRowFormula>SUBTOTAL(109,D4:D40)</totalsRowFormula>
    </tableColumn>
    <tableColumn id="5" xr3:uid="{7E9A81C2-6865-49E9-802B-65B6517604F4}" name="Yılı Harcama Tutarı" totalsRowFunction="custom" totalsRowDxfId="123">
      <totalsRowFormula>SUBTOTAL(109,E4:E40)</totalsRowFormula>
    </tableColumn>
    <tableColumn id="6" xr3:uid="{662668D7-CE3E-490C-B378-6694E109AEDC}" name="Toplam Harcama Tutarı" totalsRowFunction="custom" totalsRowDxfId="122">
      <totalsRowFormula>SUBTOTAL(109,F4:F40)</totalsRowFormula>
    </tableColumn>
    <tableColumn id="7" xr3:uid="{3C1AD67D-AF59-49AF-9D86-73547E310C33}" name="Nakdi Gerçekleşme Oranı" totalsRowLabel="22%" totalsRowDxfId="121"/>
    <tableColumn id="8" xr3:uid="{6A579812-9207-46FA-879E-79733D67BDDA}" name="Dönem Nakdi Gerçekleşme Oranı" totalsRowLabel="24%" totalsRowDxfId="120"/>
    <tableColumn id="9" xr3:uid="{72713E5D-91ED-44DE-A8F6-5199F1885094}" name="Yılı Harcama Oranı" totalsRowLabel="24%" totalsRowDxfId="119"/>
    <tableColumn id="10" xr3:uid="{0441B74E-6F79-4E17-B045-D13BE14994D9}" name="Fiziki Gerçekleşme Oranı"/>
    <tableColumn id="12" xr3:uid="{07AC157D-9170-47D3-88AB-9DD5C2843FED}" name="İlçe Adı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EDDD233-0A15-4880-8A3F-44F2A6A01716}" name="Table18" displayName="Table18" ref="A3:K22" totalsRowCount="1" headerRowDxfId="118">
  <autoFilter ref="A3:K21" xr:uid="{3CD985B2-8928-4F76-B504-4B27CD5054B5}"/>
  <tableColumns count="11">
    <tableColumn id="1" xr3:uid="{3B3E4F46-41D9-4F57-AAB2-4613F1D9DF2B}" name="Proje Adı" dataDxfId="117" totalsRowDxfId="116"/>
    <tableColumn id="2" xr3:uid="{D4B64692-D851-460B-88A1-6247911F6811}" name="Toplam Yıl Ödeneği" totalsRowFunction="custom" totalsRowDxfId="115">
      <totalsRowFormula>SUBTOTAL(109,B4:B21)</totalsRowFormula>
    </tableColumn>
    <tableColumn id="3" xr3:uid="{D5CFFA04-55ED-4773-8974-BA5D2E6E3CC0}" name="Toplam Proje Tutarı" totalsRowFunction="custom" totalsRowDxfId="114">
      <totalsRowFormula>SUBTOTAL(109,C4:C21)</totalsRowFormula>
    </tableColumn>
    <tableColumn id="4" xr3:uid="{DC065D24-4D4B-42B0-8797-02270643AF64}" name="Önceki Yıllar Toplam Harcaması" totalsRowFunction="custom" totalsRowDxfId="113">
      <totalsRowFormula>SUBTOTAL(109,D4:D21)</totalsRowFormula>
    </tableColumn>
    <tableColumn id="5" xr3:uid="{A8D3276A-2F20-4F00-BFCE-A2A23E76D9CC}" name="Yılı Harcama Tutarı" totalsRowFunction="custom" totalsRowDxfId="112">
      <totalsRowFormula>SUBTOTAL(109,E4:E21)</totalsRowFormula>
    </tableColumn>
    <tableColumn id="6" xr3:uid="{46E271F3-D63B-4D47-89E2-0899CF607E3F}" name="Toplam Harcama Tutarı" totalsRowFunction="custom" totalsRowDxfId="111">
      <totalsRowFormula>SUBTOTAL(109,F4:F21)</totalsRowFormula>
    </tableColumn>
    <tableColumn id="7" xr3:uid="{A7974C1D-148C-412E-A153-0EF6C4C53B50}" name="Nakdi Gerçekleşme Oranı" totalsRowLabel="46%" totalsRowDxfId="110"/>
    <tableColumn id="8" xr3:uid="{819996BA-79CC-423A-A02E-37293D3E5858}" name="Dönem Nakdi Gerçekleşme Oranı" totalsRowLabel="16%" totalsRowDxfId="109"/>
    <tableColumn id="9" xr3:uid="{5D78F750-04AB-43F2-9FB7-D3468A5234A3}" name="Yılı Harcama Oranı" totalsRowLabel="16%" totalsRowDxfId="108"/>
    <tableColumn id="10" xr3:uid="{D9E2CC4B-366F-4D21-94AB-4D724542F1A4}" name="Fiziki Gerçekleşme Oranı"/>
    <tableColumn id="12" xr3:uid="{600AA988-6F1C-4C5C-AB0C-98E1593EAE9C}" name="İlçe Adı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05C13DE-4E17-40C4-84AE-E5B5DE34B02B}" name="Table19" displayName="Table19" ref="A3:K5" totalsRowCount="1" headerRowDxfId="107">
  <autoFilter ref="A3:K4" xr:uid="{00F33447-1357-42D2-AEE8-3D6BF743034E}"/>
  <tableColumns count="11">
    <tableColumn id="1" xr3:uid="{B3268CF6-C1CC-45DA-9F38-32741D9E7615}" name="Proje Adı"/>
    <tableColumn id="2" xr3:uid="{3B6C7094-34CE-4862-9265-8D04C8787799}" name="Toplam Yıl Ödeneği" totalsRowFunction="custom" totalsRowDxfId="106">
      <totalsRowFormula>SUBTOTAL(109,B4)</totalsRowFormula>
    </tableColumn>
    <tableColumn id="3" xr3:uid="{0872706A-9C4B-408A-A012-88E2A86FD537}" name="Toplam Proje Tutarı" totalsRowFunction="custom" totalsRowDxfId="105">
      <totalsRowFormula>SUBTOTAL(109,C4)</totalsRowFormula>
    </tableColumn>
    <tableColumn id="4" xr3:uid="{4A5A706E-A25C-4AD2-BB93-1F83ABB47CE9}" name="Önceki Yıllar Toplam Harcaması" totalsRowFunction="custom" totalsRowDxfId="104">
      <totalsRowFormula>SUBTOTAL(109,D4)</totalsRowFormula>
    </tableColumn>
    <tableColumn id="5" xr3:uid="{27057017-045A-4E80-90AD-24942CCB97CA}" name="Yılı Harcama Tutarı" totalsRowFunction="custom" totalsRowDxfId="103">
      <totalsRowFormula>SUBTOTAL(109,E4)</totalsRowFormula>
    </tableColumn>
    <tableColumn id="6" xr3:uid="{BB9747CF-9F74-4BEF-B0CC-A0198915A797}" name="Toplam Harcama Tutarı" totalsRowFunction="custom" totalsRowDxfId="102">
      <totalsRowFormula>SUBTOTAL(109,F4)</totalsRowFormula>
    </tableColumn>
    <tableColumn id="7" xr3:uid="{9E0C070A-D871-4759-A4CF-32A41013D302}" name="Nakdi Gerçekleşme Oranı" totalsRowLabel="58%" totalsRowDxfId="101"/>
    <tableColumn id="8" xr3:uid="{AC6A333F-07B4-4DF6-B2F3-DC0EF4F0AFA0}" name="Dönem Nakdi Gerçekleşme Oranı" totalsRowLabel="0%" totalsRowDxfId="100"/>
    <tableColumn id="9" xr3:uid="{3BDC322C-A4A1-4C47-B454-1C7B19DCA821}" name="Yılı Harcama Oranı" totalsRowLabel="0%" totalsRowDxfId="99"/>
    <tableColumn id="10" xr3:uid="{2EEEE4D1-290C-471A-BF66-FBB4AF2D06C3}" name="Fiziki Gerçekleşme Oranı"/>
    <tableColumn id="12" xr3:uid="{DF3AF381-9DD3-457F-A5D9-AFDCA1D07FF2}" name="İlçe Adı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9AE57D8-478C-4AC7-A9A5-0AB24057FBB7}" name="Table110" displayName="Table110" ref="A3:K8" totalsRowCount="1" headerRowDxfId="98">
  <autoFilter ref="A3:K7" xr:uid="{13FC1747-4D69-4CC7-BF6A-025F54B2118A}"/>
  <tableColumns count="11">
    <tableColumn id="1" xr3:uid="{D650C017-4158-4BB0-B187-B8C163901963}" name="Proje Adı" dataDxfId="97" totalsRowDxfId="96"/>
    <tableColumn id="2" xr3:uid="{B8020966-A5E5-467B-9C7E-79C6B1C9D80C}" name="Toplam Yıl Ödeneği" totalsRowFunction="custom" totalsRowDxfId="95">
      <totalsRowFormula>SUBTOTAL(109,B4:B7)</totalsRowFormula>
    </tableColumn>
    <tableColumn id="3" xr3:uid="{0A31F2F7-7723-4A11-A9BA-A2D6F41B92AE}" name="Toplam Proje Tutarı" totalsRowFunction="custom" totalsRowDxfId="94">
      <totalsRowFormula>SUBTOTAL(109,C4:C7)</totalsRowFormula>
    </tableColumn>
    <tableColumn id="4" xr3:uid="{0EF13CA3-76E2-4417-8CA5-E31295D98F0D}" name="Önceki Yıllar Toplam Harcaması" totalsRowFunction="custom" totalsRowDxfId="93">
      <totalsRowFormula>SUBTOTAL(109,D4:D7)</totalsRowFormula>
    </tableColumn>
    <tableColumn id="5" xr3:uid="{F4716225-85DB-4909-A1DC-F53EC53B783F}" name="Yılı Harcama Tutarı" totalsRowFunction="custom" totalsRowDxfId="92">
      <totalsRowFormula>SUBTOTAL(109,E4:E7)</totalsRowFormula>
    </tableColumn>
    <tableColumn id="6" xr3:uid="{79E3C649-7C7A-41D1-B3A0-50E5CF24FCE7}" name="Toplam Harcama Tutarı" totalsRowFunction="custom" totalsRowDxfId="91">
      <totalsRowFormula>SUBTOTAL(109,F4:F7)</totalsRowFormula>
    </tableColumn>
    <tableColumn id="7" xr3:uid="{2265CE66-DB80-4F16-8A4D-F5425A875443}" name="Nakdi Gerçekleşme Oranı" totalsRowLabel="0%" totalsRowDxfId="90"/>
    <tableColumn id="8" xr3:uid="{88E1CB6D-3DBA-4530-B32A-07AF1A43B1E1}" name="Dönem Nakdi Gerçekleşme Oranı" totalsRowLabel="0%" totalsRowDxfId="89"/>
    <tableColumn id="9" xr3:uid="{2EC5ADF7-4F01-4BE0-9F78-D0A9A88253D3}" name="Yılı Harcama Oranı" totalsRowLabel="0%" totalsRowDxfId="88"/>
    <tableColumn id="10" xr3:uid="{88CD30CD-F89F-41EE-B389-CBCFE97E2FFB}" name="Fiziki Gerçekleşme Oranı"/>
    <tableColumn id="12" xr3:uid="{39A682C0-209C-4233-97DF-07171C644B9B}" name="İlçe Adı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workbookViewId="0">
      <selection activeCell="A19" sqref="A19:K19"/>
    </sheetView>
  </sheetViews>
  <sheetFormatPr defaultRowHeight="15" x14ac:dyDescent="0.25"/>
  <cols>
    <col min="1" max="1" width="44" style="1" customWidth="1"/>
    <col min="3" max="3" width="13.140625" customWidth="1"/>
    <col min="4" max="5" width="13.85546875" bestFit="1" customWidth="1"/>
    <col min="6" max="6" width="11.140625" bestFit="1" customWidth="1"/>
    <col min="7" max="7" width="13.85546875" bestFit="1" customWidth="1"/>
  </cols>
  <sheetData>
    <row r="1" spans="1:1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1" ht="7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</row>
    <row r="4" spans="1:11" ht="27" customHeight="1" x14ac:dyDescent="0.25">
      <c r="A4" s="1" t="s">
        <v>12</v>
      </c>
      <c r="B4" s="2">
        <v>4</v>
      </c>
      <c r="C4" s="2">
        <v>39380000</v>
      </c>
      <c r="D4" s="2">
        <v>39380000</v>
      </c>
      <c r="E4" s="2">
        <v>0</v>
      </c>
      <c r="F4" s="2">
        <v>0</v>
      </c>
      <c r="G4" s="2">
        <v>0</v>
      </c>
      <c r="H4" s="3">
        <v>0</v>
      </c>
      <c r="I4" s="4">
        <v>0</v>
      </c>
      <c r="J4" s="4">
        <v>0</v>
      </c>
      <c r="K4" s="4">
        <v>0</v>
      </c>
    </row>
    <row r="5" spans="1:11" ht="26.25" customHeight="1" x14ac:dyDescent="0.25">
      <c r="A5" s="1" t="s">
        <v>13</v>
      </c>
      <c r="B5" s="2">
        <v>4</v>
      </c>
      <c r="C5" s="2">
        <v>1312788</v>
      </c>
      <c r="D5" s="2">
        <v>1312788</v>
      </c>
      <c r="E5" s="2">
        <v>0</v>
      </c>
      <c r="F5" s="2">
        <v>0</v>
      </c>
      <c r="G5" s="2">
        <v>0</v>
      </c>
      <c r="H5" s="3">
        <v>0</v>
      </c>
      <c r="I5" s="4">
        <v>0</v>
      </c>
      <c r="J5" s="4">
        <v>0</v>
      </c>
      <c r="K5" s="4">
        <v>0.73499999999999999</v>
      </c>
    </row>
    <row r="6" spans="1:11" ht="24" customHeight="1" x14ac:dyDescent="0.25">
      <c r="A6" s="1" t="s">
        <v>14</v>
      </c>
      <c r="B6" s="2">
        <v>2</v>
      </c>
      <c r="C6" s="2">
        <v>36002000</v>
      </c>
      <c r="D6" s="2">
        <v>185244000</v>
      </c>
      <c r="E6" s="2">
        <v>27000</v>
      </c>
      <c r="F6" s="2">
        <v>0</v>
      </c>
      <c r="G6" s="2">
        <v>27000</v>
      </c>
      <c r="H6" s="3">
        <v>1.4575370862214199E-4</v>
      </c>
      <c r="I6" s="4">
        <v>0</v>
      </c>
      <c r="J6" s="4">
        <v>0</v>
      </c>
      <c r="K6" s="4">
        <v>0</v>
      </c>
    </row>
    <row r="7" spans="1:11" ht="30" x14ac:dyDescent="0.25">
      <c r="A7" s="1" t="s">
        <v>15</v>
      </c>
      <c r="B7" s="2">
        <v>6</v>
      </c>
      <c r="C7" s="2">
        <v>102000000</v>
      </c>
      <c r="D7" s="2">
        <v>174240000</v>
      </c>
      <c r="E7" s="2">
        <v>0</v>
      </c>
      <c r="F7" s="2">
        <v>2318433.15</v>
      </c>
      <c r="G7" s="2">
        <v>2318433.15</v>
      </c>
      <c r="H7" s="3">
        <v>1.33059753787879E-2</v>
      </c>
      <c r="I7" s="4">
        <v>2.27297367647059E-2</v>
      </c>
      <c r="J7" s="4">
        <v>2.27297367647059E-2</v>
      </c>
      <c r="K7" s="4">
        <v>0.168333333333333</v>
      </c>
    </row>
    <row r="8" spans="1:11" ht="23.25" customHeight="1" x14ac:dyDescent="0.25">
      <c r="A8" s="1" t="s">
        <v>16</v>
      </c>
      <c r="B8" s="2">
        <v>11</v>
      </c>
      <c r="C8" s="2">
        <v>34218216.549999997</v>
      </c>
      <c r="D8" s="2">
        <v>265943604.58000001</v>
      </c>
      <c r="E8" s="2">
        <v>5711202.4400000004</v>
      </c>
      <c r="F8" s="2">
        <v>0</v>
      </c>
      <c r="G8" s="2">
        <v>5711202.4400000004</v>
      </c>
      <c r="H8" s="3">
        <v>2.1475238891416899E-2</v>
      </c>
      <c r="I8" s="4">
        <v>0</v>
      </c>
      <c r="J8" s="4">
        <v>0</v>
      </c>
      <c r="K8" s="4">
        <v>0.2</v>
      </c>
    </row>
    <row r="9" spans="1:11" ht="27" customHeight="1" x14ac:dyDescent="0.25">
      <c r="A9" s="1" t="s">
        <v>17</v>
      </c>
      <c r="B9" s="2">
        <v>10</v>
      </c>
      <c r="C9" s="2">
        <v>81532482.109999999</v>
      </c>
      <c r="D9" s="2">
        <v>441320655.5</v>
      </c>
      <c r="E9" s="2">
        <v>7841080.9100000001</v>
      </c>
      <c r="F9" s="2">
        <v>60579077.359999999</v>
      </c>
      <c r="G9" s="2">
        <v>68420158.269999996</v>
      </c>
      <c r="H9" s="3">
        <v>0.15503502366659599</v>
      </c>
      <c r="I9" s="4">
        <v>0.74300543528491403</v>
      </c>
      <c r="J9" s="4">
        <v>0.74300543528491403</v>
      </c>
      <c r="K9" s="4">
        <v>0.1</v>
      </c>
    </row>
    <row r="10" spans="1:11" ht="24.75" customHeight="1" x14ac:dyDescent="0.25">
      <c r="A10" s="1" t="s">
        <v>18</v>
      </c>
      <c r="B10" s="2">
        <v>12</v>
      </c>
      <c r="C10" s="2">
        <v>101782047.59999999</v>
      </c>
      <c r="D10" s="2">
        <v>240203630.75999999</v>
      </c>
      <c r="E10" s="2">
        <v>38000000</v>
      </c>
      <c r="F10" s="2">
        <v>1124462.8799999999</v>
      </c>
      <c r="G10" s="2">
        <v>39124462.880000003</v>
      </c>
      <c r="H10" s="3">
        <v>0.162880397586876</v>
      </c>
      <c r="I10" s="4">
        <v>1.10477525901139E-2</v>
      </c>
      <c r="J10" s="4">
        <v>1.10477525901139E-2</v>
      </c>
      <c r="K10" s="4">
        <v>0.20749999999999999</v>
      </c>
    </row>
    <row r="11" spans="1:11" ht="23.25" customHeight="1" x14ac:dyDescent="0.25">
      <c r="A11" s="1" t="s">
        <v>19</v>
      </c>
      <c r="B11" s="2">
        <v>1</v>
      </c>
      <c r="C11" s="2">
        <v>241253473</v>
      </c>
      <c r="D11" s="2">
        <v>833878800</v>
      </c>
      <c r="E11" s="2">
        <v>176272806.66</v>
      </c>
      <c r="F11" s="2">
        <v>0</v>
      </c>
      <c r="G11" s="2">
        <v>176272806.66</v>
      </c>
      <c r="H11" s="3">
        <v>0.21138900120737</v>
      </c>
      <c r="I11" s="4">
        <v>0</v>
      </c>
      <c r="J11" s="4">
        <v>0</v>
      </c>
      <c r="K11" s="4">
        <v>0.25</v>
      </c>
    </row>
    <row r="12" spans="1:11" ht="24" customHeight="1" x14ac:dyDescent="0.25">
      <c r="A12" s="1" t="s">
        <v>20</v>
      </c>
      <c r="B12" s="2">
        <v>7</v>
      </c>
      <c r="C12" s="2">
        <v>2940000</v>
      </c>
      <c r="D12" s="2">
        <v>9420000</v>
      </c>
      <c r="E12" s="2">
        <v>880000</v>
      </c>
      <c r="F12" s="2">
        <v>1120000</v>
      </c>
      <c r="G12" s="2">
        <v>2000000</v>
      </c>
      <c r="H12" s="3">
        <v>0.21231422505307901</v>
      </c>
      <c r="I12" s="4">
        <v>0.38095238095238099</v>
      </c>
      <c r="J12" s="4">
        <v>0.38095238095238099</v>
      </c>
      <c r="K12" s="4">
        <v>0.128571428571429</v>
      </c>
    </row>
    <row r="13" spans="1:11" ht="22.5" customHeight="1" x14ac:dyDescent="0.25">
      <c r="A13" s="1" t="s">
        <v>21</v>
      </c>
      <c r="B13" s="2">
        <v>37</v>
      </c>
      <c r="C13" s="2">
        <v>739398185</v>
      </c>
      <c r="D13" s="2">
        <v>11183583722</v>
      </c>
      <c r="E13" s="2">
        <v>2262530077</v>
      </c>
      <c r="F13" s="2">
        <v>181564123</v>
      </c>
      <c r="G13" s="2">
        <v>2444094200</v>
      </c>
      <c r="H13" s="3">
        <v>0.21854302348468599</v>
      </c>
      <c r="I13" s="4">
        <v>0.245556625216763</v>
      </c>
      <c r="J13" s="4">
        <v>0.245556625216763</v>
      </c>
      <c r="K13" s="4">
        <v>0.17513513513513501</v>
      </c>
    </row>
    <row r="14" spans="1:11" ht="24.75" customHeight="1" x14ac:dyDescent="0.25">
      <c r="A14" s="1" t="s">
        <v>22</v>
      </c>
      <c r="B14" s="2">
        <v>23</v>
      </c>
      <c r="C14" s="2">
        <v>13799958.42</v>
      </c>
      <c r="D14" s="2">
        <v>259003179.72</v>
      </c>
      <c r="E14" s="2">
        <v>87644796.790000007</v>
      </c>
      <c r="F14" s="2">
        <v>13799958.42</v>
      </c>
      <c r="G14" s="2">
        <v>101444755.20999999</v>
      </c>
      <c r="H14" s="3">
        <v>0.39167378300014899</v>
      </c>
      <c r="I14" s="4">
        <v>1</v>
      </c>
      <c r="J14" s="4">
        <v>1</v>
      </c>
      <c r="K14" s="4">
        <v>0.91608695652173899</v>
      </c>
    </row>
    <row r="15" spans="1:11" ht="24" customHeight="1" x14ac:dyDescent="0.25">
      <c r="A15" s="1" t="s">
        <v>23</v>
      </c>
      <c r="B15" s="2">
        <v>18</v>
      </c>
      <c r="C15" s="2">
        <v>1535489648</v>
      </c>
      <c r="D15" s="2">
        <v>24218447400</v>
      </c>
      <c r="E15" s="2">
        <v>11004499242</v>
      </c>
      <c r="F15" s="2">
        <v>240217063</v>
      </c>
      <c r="G15" s="2">
        <v>11244716305</v>
      </c>
      <c r="H15" s="3">
        <v>0.46430376478221302</v>
      </c>
      <c r="I15" s="4">
        <v>0.15644329697232801</v>
      </c>
      <c r="J15" s="4">
        <v>0.15644329697232801</v>
      </c>
      <c r="K15" s="4">
        <v>0.37777777777777799</v>
      </c>
    </row>
    <row r="16" spans="1:11" ht="23.25" customHeight="1" x14ac:dyDescent="0.25">
      <c r="A16" s="1" t="s">
        <v>24</v>
      </c>
      <c r="B16" s="2">
        <v>1</v>
      </c>
      <c r="C16" s="2">
        <v>39187500</v>
      </c>
      <c r="D16" s="2">
        <v>259156397</v>
      </c>
      <c r="E16" s="2">
        <v>151828789</v>
      </c>
      <c r="F16" s="2">
        <v>0</v>
      </c>
      <c r="G16" s="2">
        <v>151828789</v>
      </c>
      <c r="H16" s="3">
        <v>0.58585777066502398</v>
      </c>
      <c r="I16" s="4">
        <v>0</v>
      </c>
      <c r="J16" s="4">
        <v>0</v>
      </c>
      <c r="K16" s="4">
        <v>0.7</v>
      </c>
    </row>
    <row r="17" spans="1:11" ht="28.5" customHeight="1" x14ac:dyDescent="0.25">
      <c r="A17" s="1" t="s">
        <v>25</v>
      </c>
      <c r="B17" s="2">
        <v>9</v>
      </c>
      <c r="C17" s="2">
        <v>144260426.84</v>
      </c>
      <c r="D17" s="2">
        <v>379198382.25</v>
      </c>
      <c r="E17" s="2">
        <v>234937414.94999999</v>
      </c>
      <c r="F17" s="2">
        <v>6449363.5300000003</v>
      </c>
      <c r="G17" s="2">
        <v>241386778.47999999</v>
      </c>
      <c r="H17" s="3">
        <v>0.63657122440163005</v>
      </c>
      <c r="I17" s="4">
        <v>4.47063943402373E-2</v>
      </c>
      <c r="J17" s="4">
        <v>4.47063943402373E-2</v>
      </c>
      <c r="K17" s="4">
        <v>0.74111111111111105</v>
      </c>
    </row>
    <row r="18" spans="1:11" ht="30" x14ac:dyDescent="0.25">
      <c r="A18" s="1" t="s">
        <v>26</v>
      </c>
      <c r="B18" s="2">
        <v>3</v>
      </c>
      <c r="C18" s="2">
        <v>17467326.100000001</v>
      </c>
      <c r="D18" s="2">
        <v>272000000</v>
      </c>
      <c r="E18" s="2">
        <v>179506111.50999999</v>
      </c>
      <c r="F18" s="2">
        <v>14967326.1</v>
      </c>
      <c r="G18" s="2">
        <v>194473437.61000001</v>
      </c>
      <c r="H18" s="3">
        <v>0.71497587356617598</v>
      </c>
      <c r="I18" s="4">
        <v>0.85687563249878296</v>
      </c>
      <c r="J18" s="4">
        <v>0.85687563249878296</v>
      </c>
      <c r="K18" s="4">
        <v>0.95</v>
      </c>
    </row>
    <row r="19" spans="1:11" ht="27.75" customHeight="1" x14ac:dyDescent="0.25">
      <c r="B19" s="2">
        <f>SUBTOTAL(109,B4:B18)</f>
        <v>148</v>
      </c>
      <c r="C19" s="2">
        <f>SUBTOTAL(109,C4:C18)</f>
        <v>3130024051.6200004</v>
      </c>
      <c r="D19" s="2">
        <f>SUBTOTAL(109,D4:D18)</f>
        <v>38762332559.809998</v>
      </c>
      <c r="E19" s="2">
        <f>SUBTOTAL(109,E4:E18)</f>
        <v>14149678521.26</v>
      </c>
      <c r="F19" s="2">
        <f>SUBTOTAL(109,F4:F18)</f>
        <v>522139807.43999994</v>
      </c>
      <c r="G19" s="2">
        <f>SUBTOTAL(109,G4:G18)</f>
        <v>14671818328.700001</v>
      </c>
      <c r="H19" s="5" t="s">
        <v>27</v>
      </c>
      <c r="I19" s="5" t="s">
        <v>28</v>
      </c>
      <c r="J19" s="5" t="s">
        <v>28</v>
      </c>
    </row>
    <row r="20" spans="1:11" ht="21.75" customHeight="1" x14ac:dyDescent="0.25"/>
  </sheetData>
  <mergeCells count="1">
    <mergeCell ref="A1:K1"/>
  </mergeCells>
  <pageMargins left="0.7" right="0.7" top="0.75" bottom="0.75" header="0.3" footer="0.3"/>
  <pageSetup paperSize="9" scale="84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66243-2DD7-4595-8E88-8FC7D29C0336}">
  <dimension ref="A1:K8"/>
  <sheetViews>
    <sheetView workbookViewId="0">
      <selection activeCell="O7" sqref="O7"/>
    </sheetView>
  </sheetViews>
  <sheetFormatPr defaultRowHeight="15" x14ac:dyDescent="0.25"/>
  <cols>
    <col min="1" max="1" width="41.7109375" style="1" customWidth="1"/>
    <col min="2" max="2" width="11.5703125" customWidth="1"/>
    <col min="3" max="3" width="11.42578125" customWidth="1"/>
  </cols>
  <sheetData>
    <row r="1" spans="1:11" x14ac:dyDescent="0.25">
      <c r="A1" s="18" t="s">
        <v>12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1" ht="75" x14ac:dyDescent="0.25">
      <c r="A3" s="1" t="s">
        <v>57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58</v>
      </c>
    </row>
    <row r="4" spans="1:11" ht="30" x14ac:dyDescent="0.25">
      <c r="A4" s="1" t="s">
        <v>146</v>
      </c>
      <c r="B4" s="2">
        <v>10600000</v>
      </c>
      <c r="C4" s="2">
        <v>10600000</v>
      </c>
      <c r="D4" s="2">
        <v>0</v>
      </c>
      <c r="E4" s="2">
        <v>0</v>
      </c>
      <c r="F4" s="2">
        <v>0</v>
      </c>
      <c r="G4" s="3">
        <v>0</v>
      </c>
      <c r="H4" s="4">
        <v>0</v>
      </c>
      <c r="I4" s="4">
        <v>0</v>
      </c>
      <c r="J4" s="4">
        <v>0</v>
      </c>
    </row>
    <row r="5" spans="1:11" ht="22.5" customHeight="1" x14ac:dyDescent="0.25">
      <c r="A5" s="1" t="s">
        <v>147</v>
      </c>
      <c r="B5" s="2">
        <v>8642000</v>
      </c>
      <c r="C5" s="2">
        <v>8642000</v>
      </c>
      <c r="D5" s="2">
        <v>0</v>
      </c>
      <c r="E5" s="2">
        <v>0</v>
      </c>
      <c r="F5" s="2">
        <v>0</v>
      </c>
      <c r="G5" s="3">
        <v>0</v>
      </c>
      <c r="H5" s="4">
        <v>0</v>
      </c>
      <c r="I5" s="4">
        <v>0</v>
      </c>
      <c r="J5" s="4">
        <v>0</v>
      </c>
    </row>
    <row r="6" spans="1:11" ht="30" x14ac:dyDescent="0.25">
      <c r="A6" s="1" t="s">
        <v>148</v>
      </c>
      <c r="B6" s="2">
        <v>2750000</v>
      </c>
      <c r="C6" s="2">
        <v>2750000</v>
      </c>
      <c r="D6" s="2">
        <v>0</v>
      </c>
      <c r="E6" s="2">
        <v>0</v>
      </c>
      <c r="F6" s="2">
        <v>0</v>
      </c>
      <c r="G6" s="3">
        <v>0</v>
      </c>
      <c r="H6" s="4">
        <v>0</v>
      </c>
      <c r="I6" s="4">
        <v>0</v>
      </c>
      <c r="J6" s="4">
        <v>0</v>
      </c>
    </row>
    <row r="7" spans="1:11" ht="30" x14ac:dyDescent="0.25">
      <c r="A7" s="1" t="s">
        <v>149</v>
      </c>
      <c r="B7" s="2">
        <v>17388000</v>
      </c>
      <c r="C7" s="2">
        <v>17388000</v>
      </c>
      <c r="D7" s="2">
        <v>0</v>
      </c>
      <c r="E7" s="2">
        <v>0</v>
      </c>
      <c r="F7" s="2">
        <v>0</v>
      </c>
      <c r="G7" s="3">
        <v>0</v>
      </c>
      <c r="H7" s="4">
        <v>0</v>
      </c>
      <c r="I7" s="4">
        <v>0</v>
      </c>
      <c r="J7" s="4">
        <v>0</v>
      </c>
    </row>
    <row r="8" spans="1:11" ht="20.25" customHeight="1" x14ac:dyDescent="0.25">
      <c r="B8" s="2">
        <f t="shared" ref="B8:F8" si="0">SUBTOTAL(109,B4:B7)</f>
        <v>39380000</v>
      </c>
      <c r="C8" s="2">
        <f t="shared" si="0"/>
        <v>39380000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5" t="s">
        <v>30</v>
      </c>
      <c r="H8" s="5" t="s">
        <v>30</v>
      </c>
      <c r="I8" s="5" t="s">
        <v>30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FFA05-1F47-41FC-9F7F-D99BB82CF47E}">
  <dimension ref="A1:K14"/>
  <sheetViews>
    <sheetView topLeftCell="A10" workbookViewId="0">
      <selection activeCell="M14" sqref="M14"/>
    </sheetView>
  </sheetViews>
  <sheetFormatPr defaultRowHeight="15" x14ac:dyDescent="0.25"/>
  <cols>
    <col min="1" max="1" width="42.7109375" style="1" customWidth="1"/>
    <col min="2" max="2" width="11.42578125" customWidth="1"/>
    <col min="3" max="3" width="11.140625" bestFit="1" customWidth="1"/>
    <col min="5" max="6" width="10.85546875" bestFit="1" customWidth="1"/>
  </cols>
  <sheetData>
    <row r="1" spans="1:11" x14ac:dyDescent="0.2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1" ht="75" x14ac:dyDescent="0.25">
      <c r="A3" s="1" t="s">
        <v>57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58</v>
      </c>
    </row>
    <row r="4" spans="1:11" ht="30" x14ac:dyDescent="0.25">
      <c r="A4" s="1" t="s">
        <v>150</v>
      </c>
      <c r="B4" s="2">
        <v>0</v>
      </c>
      <c r="C4" s="2">
        <v>2500000</v>
      </c>
      <c r="D4" s="2">
        <v>0</v>
      </c>
      <c r="E4" s="2">
        <v>0</v>
      </c>
      <c r="F4" s="2">
        <v>0</v>
      </c>
      <c r="G4" s="3">
        <v>0</v>
      </c>
      <c r="H4" s="4">
        <v>0</v>
      </c>
      <c r="I4" s="4">
        <v>0</v>
      </c>
      <c r="J4" s="4">
        <v>0</v>
      </c>
      <c r="K4" t="s">
        <v>37</v>
      </c>
    </row>
    <row r="5" spans="1:11" ht="30" x14ac:dyDescent="0.25">
      <c r="A5" s="1" t="s">
        <v>151</v>
      </c>
      <c r="B5" s="2">
        <v>0</v>
      </c>
      <c r="C5" s="2">
        <v>227488.95</v>
      </c>
      <c r="D5" s="2">
        <v>0</v>
      </c>
      <c r="E5" s="2">
        <v>0</v>
      </c>
      <c r="F5" s="2">
        <v>0</v>
      </c>
      <c r="G5" s="3">
        <v>0</v>
      </c>
      <c r="H5" s="4">
        <v>0</v>
      </c>
      <c r="I5" s="4">
        <v>0</v>
      </c>
      <c r="J5" s="4">
        <v>0</v>
      </c>
      <c r="K5" t="s">
        <v>44</v>
      </c>
    </row>
    <row r="6" spans="1:11" ht="45" x14ac:dyDescent="0.25">
      <c r="A6" s="1" t="s">
        <v>152</v>
      </c>
      <c r="B6" s="2">
        <v>10000000</v>
      </c>
      <c r="C6" s="2">
        <v>45244702</v>
      </c>
      <c r="D6" s="2">
        <v>7423655.4100000001</v>
      </c>
      <c r="E6" s="2">
        <v>2152105.86</v>
      </c>
      <c r="F6" s="2">
        <v>9575761.2699999996</v>
      </c>
      <c r="G6" s="3">
        <v>0.21164381345687699</v>
      </c>
      <c r="H6" s="4">
        <v>0.21521058600000001</v>
      </c>
      <c r="I6" s="4">
        <v>0.21521058600000001</v>
      </c>
      <c r="J6" s="4">
        <v>0.26</v>
      </c>
      <c r="K6" t="s">
        <v>44</v>
      </c>
    </row>
    <row r="7" spans="1:11" ht="45" x14ac:dyDescent="0.25">
      <c r="A7" s="1" t="s">
        <v>153</v>
      </c>
      <c r="B7" s="2">
        <v>14452985.800000001</v>
      </c>
      <c r="C7" s="2">
        <v>83596212.439999998</v>
      </c>
      <c r="D7" s="2">
        <v>0</v>
      </c>
      <c r="E7" s="2">
        <v>14452985.800000001</v>
      </c>
      <c r="F7" s="2">
        <v>14452985.800000001</v>
      </c>
      <c r="G7" s="3">
        <v>0.17289043819267999</v>
      </c>
      <c r="H7" s="4">
        <v>1</v>
      </c>
      <c r="I7" s="4">
        <v>1</v>
      </c>
      <c r="J7" s="4">
        <v>0.17</v>
      </c>
      <c r="K7" t="s">
        <v>38</v>
      </c>
    </row>
    <row r="8" spans="1:11" ht="45" x14ac:dyDescent="0.25">
      <c r="A8" s="1" t="s">
        <v>154</v>
      </c>
      <c r="B8" s="2">
        <v>0</v>
      </c>
      <c r="C8" s="2">
        <v>96534000</v>
      </c>
      <c r="D8" s="2">
        <v>66360</v>
      </c>
      <c r="E8" s="2">
        <v>0</v>
      </c>
      <c r="F8" s="2">
        <v>66360</v>
      </c>
      <c r="G8" s="3">
        <v>6.8742619180806801E-4</v>
      </c>
      <c r="H8" s="4">
        <v>0</v>
      </c>
      <c r="I8" s="4">
        <v>0</v>
      </c>
      <c r="J8" s="4">
        <v>0</v>
      </c>
      <c r="K8" t="s">
        <v>38</v>
      </c>
    </row>
    <row r="9" spans="1:11" ht="45" x14ac:dyDescent="0.25">
      <c r="A9" s="1" t="s">
        <v>155</v>
      </c>
      <c r="B9" s="2">
        <v>1500000</v>
      </c>
      <c r="C9" s="2">
        <v>3500000</v>
      </c>
      <c r="D9" s="2">
        <v>80080</v>
      </c>
      <c r="E9" s="2">
        <v>1394489.39</v>
      </c>
      <c r="F9" s="2">
        <v>1474569.39</v>
      </c>
      <c r="G9" s="3">
        <v>0.42130553999999998</v>
      </c>
      <c r="H9" s="4">
        <v>0.92965959333333303</v>
      </c>
      <c r="I9" s="4">
        <v>0.92965959333333303</v>
      </c>
      <c r="J9" s="4">
        <v>0.2</v>
      </c>
      <c r="K9" t="s">
        <v>38</v>
      </c>
    </row>
    <row r="10" spans="1:11" ht="30" x14ac:dyDescent="0.25">
      <c r="A10" s="1" t="s">
        <v>156</v>
      </c>
      <c r="B10" s="2">
        <v>42579496.310000002</v>
      </c>
      <c r="C10" s="2">
        <v>131264041.87</v>
      </c>
      <c r="D10" s="2">
        <v>207805.5</v>
      </c>
      <c r="E10" s="2">
        <v>42579496.310000002</v>
      </c>
      <c r="F10" s="2">
        <v>42787301.810000002</v>
      </c>
      <c r="G10" s="3">
        <v>0.32596361654302303</v>
      </c>
      <c r="H10" s="4">
        <v>1</v>
      </c>
      <c r="I10" s="4">
        <v>1</v>
      </c>
      <c r="J10" s="4">
        <v>0.32</v>
      </c>
      <c r="K10" t="s">
        <v>87</v>
      </c>
    </row>
    <row r="11" spans="1:11" ht="30" x14ac:dyDescent="0.25">
      <c r="A11" s="1" t="s">
        <v>157</v>
      </c>
      <c r="B11" s="2">
        <v>0</v>
      </c>
      <c r="C11" s="2">
        <v>25516185</v>
      </c>
      <c r="D11" s="2">
        <v>0</v>
      </c>
      <c r="E11" s="2">
        <v>0</v>
      </c>
      <c r="F11" s="2">
        <v>0</v>
      </c>
      <c r="G11" s="3">
        <v>0</v>
      </c>
      <c r="H11" s="4">
        <v>0</v>
      </c>
      <c r="I11" s="4">
        <v>0</v>
      </c>
      <c r="J11" s="4">
        <v>0</v>
      </c>
      <c r="K11" t="s">
        <v>44</v>
      </c>
    </row>
    <row r="12" spans="1:11" ht="21.75" customHeight="1" x14ac:dyDescent="0.25">
      <c r="A12" s="1" t="s">
        <v>158</v>
      </c>
      <c r="B12" s="2">
        <v>13000000</v>
      </c>
      <c r="C12" s="2">
        <v>13224726</v>
      </c>
      <c r="D12" s="2">
        <v>53040</v>
      </c>
      <c r="E12" s="2">
        <v>0</v>
      </c>
      <c r="F12" s="2">
        <v>53040</v>
      </c>
      <c r="G12" s="3">
        <v>4.0106691057342101E-3</v>
      </c>
      <c r="H12" s="4">
        <v>0</v>
      </c>
      <c r="I12" s="4">
        <v>0</v>
      </c>
      <c r="J12" s="4">
        <v>0.05</v>
      </c>
      <c r="K12" t="s">
        <v>44</v>
      </c>
    </row>
    <row r="13" spans="1:11" ht="30" x14ac:dyDescent="0.25">
      <c r="A13" s="1" t="s">
        <v>159</v>
      </c>
      <c r="B13" s="2">
        <v>0</v>
      </c>
      <c r="C13" s="2">
        <v>39713299.240000002</v>
      </c>
      <c r="D13" s="2">
        <v>10140</v>
      </c>
      <c r="E13" s="2">
        <v>0</v>
      </c>
      <c r="F13" s="2">
        <v>10140</v>
      </c>
      <c r="G13" s="3">
        <v>2.5533008322277102E-4</v>
      </c>
      <c r="H13" s="4">
        <v>0</v>
      </c>
      <c r="I13" s="4">
        <v>0</v>
      </c>
      <c r="J13" s="4">
        <v>0</v>
      </c>
      <c r="K13" t="s">
        <v>38</v>
      </c>
    </row>
    <row r="14" spans="1:11" ht="22.5" customHeight="1" x14ac:dyDescent="0.25">
      <c r="B14" s="2">
        <f t="shared" ref="B14:F14" si="0">SUBTOTAL(109,B4:B13)</f>
        <v>81532482.109999999</v>
      </c>
      <c r="C14" s="2">
        <f t="shared" si="0"/>
        <v>441320655.5</v>
      </c>
      <c r="D14" s="2">
        <f t="shared" si="0"/>
        <v>7841080.9100000001</v>
      </c>
      <c r="E14" s="2">
        <f t="shared" si="0"/>
        <v>60579077.359999999</v>
      </c>
      <c r="F14" s="2">
        <f t="shared" si="0"/>
        <v>68420158.270000011</v>
      </c>
      <c r="G14" s="5" t="s">
        <v>160</v>
      </c>
      <c r="H14" s="5" t="s">
        <v>161</v>
      </c>
      <c r="I14" s="5" t="s">
        <v>161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27C2B-2307-4C80-8329-81ABF8CE9A0A}">
  <dimension ref="A1:K6"/>
  <sheetViews>
    <sheetView workbookViewId="0">
      <selection activeCell="M11" sqref="M11"/>
    </sheetView>
  </sheetViews>
  <sheetFormatPr defaultRowHeight="15" x14ac:dyDescent="0.25"/>
  <cols>
    <col min="1" max="1" width="39.5703125" style="1" customWidth="1"/>
    <col min="2" max="2" width="12.140625" customWidth="1"/>
    <col min="3" max="3" width="11.140625" bestFit="1" customWidth="1"/>
  </cols>
  <sheetData>
    <row r="1" spans="1:11" x14ac:dyDescent="0.25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1" ht="75" x14ac:dyDescent="0.25">
      <c r="A3" s="1" t="s">
        <v>57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58</v>
      </c>
    </row>
    <row r="4" spans="1:11" ht="23.25" customHeight="1" x14ac:dyDescent="0.25">
      <c r="A4" s="1" t="s">
        <v>162</v>
      </c>
      <c r="B4" s="2">
        <v>2000</v>
      </c>
      <c r="C4" s="2">
        <v>108000000</v>
      </c>
      <c r="D4" s="2">
        <v>0</v>
      </c>
      <c r="E4" s="2">
        <v>0</v>
      </c>
      <c r="F4" s="2">
        <v>0</v>
      </c>
      <c r="G4" s="3">
        <v>0</v>
      </c>
      <c r="H4" s="4">
        <v>0</v>
      </c>
      <c r="I4" s="4">
        <v>0</v>
      </c>
      <c r="J4" s="4">
        <v>0</v>
      </c>
      <c r="K4" t="s">
        <v>38</v>
      </c>
    </row>
    <row r="5" spans="1:11" ht="30" x14ac:dyDescent="0.25">
      <c r="A5" s="1" t="s">
        <v>163</v>
      </c>
      <c r="B5" s="2">
        <v>36000000</v>
      </c>
      <c r="C5" s="2">
        <v>77244000</v>
      </c>
      <c r="D5" s="2">
        <v>27000</v>
      </c>
      <c r="E5" s="2">
        <v>0</v>
      </c>
      <c r="F5" s="2">
        <v>27000</v>
      </c>
      <c r="G5" s="3">
        <v>3.4954171197762901E-4</v>
      </c>
      <c r="H5" s="4">
        <v>0</v>
      </c>
      <c r="I5" s="4">
        <v>0</v>
      </c>
      <c r="J5" s="4">
        <v>0</v>
      </c>
      <c r="K5" t="s">
        <v>44</v>
      </c>
    </row>
    <row r="6" spans="1:11" ht="21" customHeight="1" x14ac:dyDescent="0.25">
      <c r="B6" s="2">
        <f t="shared" ref="B6:F6" si="0">SUBTOTAL(109,B4:B5)</f>
        <v>36002000</v>
      </c>
      <c r="C6" s="2">
        <f t="shared" si="0"/>
        <v>185244000</v>
      </c>
      <c r="D6" s="2">
        <f t="shared" si="0"/>
        <v>27000</v>
      </c>
      <c r="E6" s="2">
        <f t="shared" si="0"/>
        <v>0</v>
      </c>
      <c r="F6" s="2">
        <f t="shared" si="0"/>
        <v>27000</v>
      </c>
      <c r="G6" s="11" t="s">
        <v>164</v>
      </c>
      <c r="H6" s="10" t="s">
        <v>30</v>
      </c>
      <c r="I6" s="10" t="s">
        <v>30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9CEFD-24FD-42E5-B586-1C36F047A00C}">
  <dimension ref="A1:K8"/>
  <sheetViews>
    <sheetView workbookViewId="0">
      <selection activeCell="M7" sqref="M7"/>
    </sheetView>
  </sheetViews>
  <sheetFormatPr defaultRowHeight="15" x14ac:dyDescent="0.25"/>
  <cols>
    <col min="1" max="1" width="43.5703125" style="1" customWidth="1"/>
  </cols>
  <sheetData>
    <row r="1" spans="1:11" x14ac:dyDescent="0.25">
      <c r="A1" s="18" t="s">
        <v>13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1" ht="75" x14ac:dyDescent="0.25">
      <c r="A3" s="1" t="s">
        <v>57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58</v>
      </c>
    </row>
    <row r="4" spans="1:11" ht="45" x14ac:dyDescent="0.25">
      <c r="A4" s="1" t="s">
        <v>165</v>
      </c>
      <c r="B4" s="2">
        <v>802400</v>
      </c>
      <c r="C4" s="2">
        <v>802400</v>
      </c>
      <c r="D4" s="2">
        <v>0</v>
      </c>
      <c r="E4" s="2">
        <v>0</v>
      </c>
      <c r="F4" s="2">
        <v>0</v>
      </c>
      <c r="G4" s="3">
        <v>0</v>
      </c>
      <c r="H4" s="4">
        <v>0</v>
      </c>
      <c r="I4" s="4">
        <v>0</v>
      </c>
      <c r="J4" s="4">
        <v>1</v>
      </c>
      <c r="K4" t="s">
        <v>44</v>
      </c>
    </row>
    <row r="5" spans="1:11" ht="60" x14ac:dyDescent="0.25">
      <c r="A5" s="1" t="s">
        <v>166</v>
      </c>
      <c r="B5" s="2">
        <v>162840</v>
      </c>
      <c r="C5" s="2">
        <v>162840</v>
      </c>
      <c r="D5" s="2">
        <v>0</v>
      </c>
      <c r="E5" s="2">
        <v>0</v>
      </c>
      <c r="F5" s="2">
        <v>0</v>
      </c>
      <c r="G5" s="3">
        <v>0</v>
      </c>
      <c r="H5" s="4">
        <v>0</v>
      </c>
      <c r="I5" s="4">
        <v>0</v>
      </c>
      <c r="J5" s="4">
        <v>0</v>
      </c>
      <c r="K5" t="s">
        <v>37</v>
      </c>
    </row>
    <row r="6" spans="1:11" ht="45" x14ac:dyDescent="0.25">
      <c r="A6" s="1" t="s">
        <v>167</v>
      </c>
      <c r="B6" s="2">
        <v>163548</v>
      </c>
      <c r="C6" s="2">
        <v>163548</v>
      </c>
      <c r="D6" s="2">
        <v>0</v>
      </c>
      <c r="E6" s="2">
        <v>0</v>
      </c>
      <c r="F6" s="2">
        <v>0</v>
      </c>
      <c r="G6" s="3">
        <v>0</v>
      </c>
      <c r="H6" s="4">
        <v>0</v>
      </c>
      <c r="I6" s="4">
        <v>0</v>
      </c>
      <c r="J6" s="4">
        <v>0.99</v>
      </c>
      <c r="K6" t="s">
        <v>43</v>
      </c>
    </row>
    <row r="7" spans="1:11" ht="30" x14ac:dyDescent="0.25">
      <c r="A7" s="1" t="s">
        <v>168</v>
      </c>
      <c r="B7" s="2">
        <v>184000</v>
      </c>
      <c r="C7" s="2">
        <v>184000</v>
      </c>
      <c r="D7" s="2">
        <v>0</v>
      </c>
      <c r="E7" s="2">
        <v>0</v>
      </c>
      <c r="F7" s="2">
        <v>0</v>
      </c>
      <c r="G7" s="3">
        <v>0</v>
      </c>
      <c r="H7" s="4">
        <v>0</v>
      </c>
      <c r="I7" s="4">
        <v>0</v>
      </c>
      <c r="J7" s="4">
        <v>0.95</v>
      </c>
      <c r="K7" t="s">
        <v>39</v>
      </c>
    </row>
    <row r="8" spans="1:11" ht="24.75" customHeight="1" x14ac:dyDescent="0.25">
      <c r="B8" s="2">
        <f t="shared" ref="B8:F8" si="0">SUBTOTAL(109,B4:B7)</f>
        <v>1312788</v>
      </c>
      <c r="C8" s="2">
        <f t="shared" si="0"/>
        <v>1312788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10" t="s">
        <v>30</v>
      </c>
      <c r="H8" s="10" t="s">
        <v>30</v>
      </c>
      <c r="I8" s="10" t="s">
        <v>30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7BEA0-FB7D-4ECD-97FE-88C1E792EEBA}">
  <dimension ref="A1:K7"/>
  <sheetViews>
    <sheetView workbookViewId="0">
      <selection activeCell="M6" sqref="M6"/>
    </sheetView>
  </sheetViews>
  <sheetFormatPr defaultRowHeight="15" x14ac:dyDescent="0.25"/>
  <cols>
    <col min="1" max="1" width="43.85546875" style="1" customWidth="1"/>
    <col min="2" max="2" width="11.140625" customWidth="1"/>
    <col min="3" max="4" width="11.140625" bestFit="1" customWidth="1"/>
    <col min="5" max="5" width="10.85546875" bestFit="1" customWidth="1"/>
    <col min="6" max="6" width="11.140625" bestFit="1" customWidth="1"/>
  </cols>
  <sheetData>
    <row r="1" spans="1:11" x14ac:dyDescent="0.25">
      <c r="A1" s="18" t="s">
        <v>26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1" ht="75" x14ac:dyDescent="0.25">
      <c r="A3" s="1" t="s">
        <v>57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58</v>
      </c>
    </row>
    <row r="4" spans="1:11" ht="45" x14ac:dyDescent="0.25">
      <c r="A4" s="1" t="s">
        <v>169</v>
      </c>
      <c r="B4" s="2">
        <v>895612.47</v>
      </c>
      <c r="C4" s="2">
        <v>110000000</v>
      </c>
      <c r="D4" s="2">
        <v>76719745.010000005</v>
      </c>
      <c r="E4" s="2">
        <v>895612.47</v>
      </c>
      <c r="F4" s="2">
        <v>77615357.480000004</v>
      </c>
      <c r="G4" s="3">
        <v>0.70559415890909105</v>
      </c>
      <c r="H4" s="4">
        <v>1</v>
      </c>
      <c r="I4" s="4">
        <v>1</v>
      </c>
      <c r="J4" s="4">
        <v>0.95</v>
      </c>
      <c r="K4" t="s">
        <v>44</v>
      </c>
    </row>
    <row r="5" spans="1:11" ht="30" x14ac:dyDescent="0.25">
      <c r="A5" s="1" t="s">
        <v>170</v>
      </c>
      <c r="B5" s="2">
        <v>2500000</v>
      </c>
      <c r="C5" s="2">
        <v>12000000</v>
      </c>
      <c r="D5" s="2">
        <v>4932000</v>
      </c>
      <c r="E5" s="2">
        <v>0</v>
      </c>
      <c r="F5" s="2">
        <v>4932000</v>
      </c>
      <c r="G5" s="3">
        <v>0.41099999999999998</v>
      </c>
      <c r="H5" s="4">
        <v>0</v>
      </c>
      <c r="I5" s="4">
        <v>0</v>
      </c>
      <c r="J5" s="4">
        <v>0.95</v>
      </c>
      <c r="K5" t="s">
        <v>87</v>
      </c>
    </row>
    <row r="6" spans="1:11" ht="30" x14ac:dyDescent="0.25">
      <c r="A6" s="1" t="s">
        <v>171</v>
      </c>
      <c r="B6" s="2">
        <v>14071713.630000001</v>
      </c>
      <c r="C6" s="2">
        <v>150000000</v>
      </c>
      <c r="D6" s="2">
        <v>97854366.5</v>
      </c>
      <c r="E6" s="2">
        <v>14071713.630000001</v>
      </c>
      <c r="F6" s="2">
        <v>111926080.13</v>
      </c>
      <c r="G6" s="3">
        <v>0.74617386753333304</v>
      </c>
      <c r="H6" s="4">
        <v>1</v>
      </c>
      <c r="I6" s="4">
        <v>1</v>
      </c>
      <c r="J6" s="4">
        <v>0.95</v>
      </c>
      <c r="K6" t="s">
        <v>44</v>
      </c>
    </row>
    <row r="7" spans="1:11" x14ac:dyDescent="0.25">
      <c r="B7" s="2">
        <f t="shared" ref="B7:F7" si="0">SUBTOTAL(109,B4:B6)</f>
        <v>17467326.100000001</v>
      </c>
      <c r="C7" s="2">
        <f t="shared" si="0"/>
        <v>272000000</v>
      </c>
      <c r="D7" s="2">
        <f t="shared" si="0"/>
        <v>179506111.50999999</v>
      </c>
      <c r="E7" s="2">
        <f t="shared" si="0"/>
        <v>14967326.100000001</v>
      </c>
      <c r="F7" s="2">
        <f t="shared" si="0"/>
        <v>194473437.61000001</v>
      </c>
      <c r="G7" s="5" t="s">
        <v>172</v>
      </c>
      <c r="H7" s="5" t="s">
        <v>173</v>
      </c>
      <c r="I7" s="5" t="s">
        <v>173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002FC-D615-4133-BB5F-B289B84F8CE7}">
  <dimension ref="A1:K11"/>
  <sheetViews>
    <sheetView topLeftCell="A7" workbookViewId="0">
      <selection activeCell="N6" sqref="N6"/>
    </sheetView>
  </sheetViews>
  <sheetFormatPr defaultRowHeight="15" x14ac:dyDescent="0.25"/>
  <cols>
    <col min="1" max="1" width="46.140625" style="1" customWidth="1"/>
  </cols>
  <sheetData>
    <row r="1" spans="1:11" x14ac:dyDescent="0.25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1" ht="75" x14ac:dyDescent="0.25">
      <c r="A3" s="1" t="s">
        <v>57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58</v>
      </c>
    </row>
    <row r="4" spans="1:11" ht="45" x14ac:dyDescent="0.25">
      <c r="A4" s="1" t="s">
        <v>174</v>
      </c>
      <c r="B4" s="2">
        <v>280000</v>
      </c>
      <c r="C4" s="2">
        <v>1400000</v>
      </c>
      <c r="D4" s="2">
        <v>0</v>
      </c>
      <c r="E4" s="2">
        <v>0</v>
      </c>
      <c r="F4" s="2">
        <v>0</v>
      </c>
      <c r="G4" s="3">
        <v>0</v>
      </c>
      <c r="H4" s="4">
        <v>0</v>
      </c>
      <c r="I4" s="4">
        <v>0</v>
      </c>
      <c r="J4" s="4">
        <v>0</v>
      </c>
      <c r="K4" t="s">
        <v>38</v>
      </c>
    </row>
    <row r="5" spans="1:11" ht="45" x14ac:dyDescent="0.25">
      <c r="A5" s="1" t="s">
        <v>175</v>
      </c>
      <c r="B5" s="2">
        <v>1120000</v>
      </c>
      <c r="C5" s="2">
        <v>1400000</v>
      </c>
      <c r="D5" s="2">
        <v>280000</v>
      </c>
      <c r="E5" s="2">
        <v>1120000</v>
      </c>
      <c r="F5" s="2">
        <v>1400000</v>
      </c>
      <c r="G5" s="3">
        <v>1</v>
      </c>
      <c r="H5" s="4">
        <v>1</v>
      </c>
      <c r="I5" s="4">
        <v>1</v>
      </c>
      <c r="J5" s="4">
        <v>0.2</v>
      </c>
      <c r="K5" t="s">
        <v>38</v>
      </c>
    </row>
    <row r="6" spans="1:11" ht="45" x14ac:dyDescent="0.25">
      <c r="A6" s="1" t="s">
        <v>176</v>
      </c>
      <c r="B6" s="2">
        <v>280000</v>
      </c>
      <c r="C6" s="2">
        <v>1400000</v>
      </c>
      <c r="D6" s="2">
        <v>0</v>
      </c>
      <c r="E6" s="2">
        <v>0</v>
      </c>
      <c r="F6" s="2">
        <v>0</v>
      </c>
      <c r="G6" s="3">
        <v>0</v>
      </c>
      <c r="H6" s="4">
        <v>0</v>
      </c>
      <c r="I6" s="4">
        <v>0</v>
      </c>
      <c r="J6" s="4">
        <v>0</v>
      </c>
      <c r="K6" t="s">
        <v>45</v>
      </c>
    </row>
    <row r="7" spans="1:11" ht="45" x14ac:dyDescent="0.25">
      <c r="A7" s="1" t="s">
        <v>177</v>
      </c>
      <c r="B7" s="2">
        <v>280000</v>
      </c>
      <c r="C7" s="2">
        <v>1400000</v>
      </c>
      <c r="D7" s="2">
        <v>0</v>
      </c>
      <c r="E7" s="2">
        <v>0</v>
      </c>
      <c r="F7" s="2">
        <v>0</v>
      </c>
      <c r="G7" s="3">
        <v>0</v>
      </c>
      <c r="H7" s="4">
        <v>0</v>
      </c>
      <c r="I7" s="4">
        <v>0</v>
      </c>
      <c r="J7" s="4">
        <v>0</v>
      </c>
      <c r="K7" t="s">
        <v>45</v>
      </c>
    </row>
    <row r="8" spans="1:11" ht="45" x14ac:dyDescent="0.25">
      <c r="A8" s="1" t="s">
        <v>178</v>
      </c>
      <c r="B8" s="2">
        <v>420000</v>
      </c>
      <c r="C8" s="2">
        <v>1020000</v>
      </c>
      <c r="D8" s="2">
        <v>600000</v>
      </c>
      <c r="E8" s="2">
        <v>0</v>
      </c>
      <c r="F8" s="2">
        <v>600000</v>
      </c>
      <c r="G8" s="3">
        <v>0.58823529411764697</v>
      </c>
      <c r="H8" s="4">
        <v>0</v>
      </c>
      <c r="I8" s="4">
        <v>0</v>
      </c>
      <c r="J8" s="4">
        <v>0.7</v>
      </c>
      <c r="K8" t="s">
        <v>45</v>
      </c>
    </row>
    <row r="9" spans="1:11" ht="45" x14ac:dyDescent="0.25">
      <c r="A9" s="1" t="s">
        <v>179</v>
      </c>
      <c r="B9" s="2">
        <v>280000</v>
      </c>
      <c r="C9" s="2">
        <v>1400000</v>
      </c>
      <c r="D9" s="2">
        <v>0</v>
      </c>
      <c r="E9" s="2">
        <v>0</v>
      </c>
      <c r="F9" s="2">
        <v>0</v>
      </c>
      <c r="G9" s="3">
        <v>0</v>
      </c>
      <c r="H9" s="4">
        <v>0</v>
      </c>
      <c r="I9" s="4">
        <v>0</v>
      </c>
      <c r="J9" s="4">
        <v>0</v>
      </c>
      <c r="K9" t="s">
        <v>42</v>
      </c>
    </row>
    <row r="10" spans="1:11" ht="45" x14ac:dyDescent="0.25">
      <c r="A10" s="1" t="s">
        <v>180</v>
      </c>
      <c r="B10" s="2">
        <v>280000</v>
      </c>
      <c r="C10" s="2">
        <v>1400000</v>
      </c>
      <c r="D10" s="2">
        <v>0</v>
      </c>
      <c r="E10" s="2">
        <v>0</v>
      </c>
      <c r="F10" s="2">
        <v>0</v>
      </c>
      <c r="G10" s="3">
        <v>0</v>
      </c>
      <c r="H10" s="4">
        <v>0</v>
      </c>
      <c r="I10" s="4">
        <v>0</v>
      </c>
      <c r="J10" s="4">
        <v>0</v>
      </c>
      <c r="K10" t="s">
        <v>87</v>
      </c>
    </row>
    <row r="11" spans="1:11" ht="22.5" customHeight="1" x14ac:dyDescent="0.25">
      <c r="B11" s="2">
        <f t="shared" ref="B11:F11" si="0">SUBTOTAL(109,B4:B10)</f>
        <v>2940000</v>
      </c>
      <c r="C11" s="2">
        <f t="shared" si="0"/>
        <v>9420000</v>
      </c>
      <c r="D11" s="2">
        <f t="shared" si="0"/>
        <v>880000</v>
      </c>
      <c r="E11" s="2">
        <f t="shared" si="0"/>
        <v>1120000</v>
      </c>
      <c r="F11" s="2">
        <f t="shared" si="0"/>
        <v>2000000</v>
      </c>
      <c r="G11" s="5" t="s">
        <v>181</v>
      </c>
      <c r="H11" s="5" t="s">
        <v>27</v>
      </c>
      <c r="I11" s="5" t="s">
        <v>27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7E204-B7D1-4DD6-B43B-6B73BFE915DB}">
  <dimension ref="A1:K15"/>
  <sheetViews>
    <sheetView workbookViewId="0">
      <selection activeCell="O16" sqref="O16"/>
    </sheetView>
  </sheetViews>
  <sheetFormatPr defaultRowHeight="15" x14ac:dyDescent="0.25"/>
  <cols>
    <col min="1" max="1" width="43.7109375" style="1" customWidth="1"/>
    <col min="2" max="2" width="11.28515625" customWidth="1"/>
    <col min="3" max="3" width="11.140625" bestFit="1" customWidth="1"/>
  </cols>
  <sheetData>
    <row r="1" spans="1:11" x14ac:dyDescent="0.25">
      <c r="A1" s="18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1" ht="75" x14ac:dyDescent="0.25">
      <c r="A3" s="1" t="s">
        <v>57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58</v>
      </c>
    </row>
    <row r="4" spans="1:11" ht="24" customHeight="1" x14ac:dyDescent="0.25">
      <c r="A4" s="1" t="s">
        <v>182</v>
      </c>
      <c r="B4" s="2">
        <v>5578252.4400000004</v>
      </c>
      <c r="C4" s="2">
        <v>18367644.579999998</v>
      </c>
      <c r="D4" s="2">
        <v>0</v>
      </c>
      <c r="E4" s="2">
        <v>0</v>
      </c>
      <c r="F4" s="2">
        <v>0</v>
      </c>
      <c r="G4" s="3">
        <v>0</v>
      </c>
      <c r="H4" s="4">
        <v>0</v>
      </c>
      <c r="I4" s="4">
        <v>0</v>
      </c>
      <c r="J4" s="4">
        <v>0.35</v>
      </c>
      <c r="K4" t="s">
        <v>44</v>
      </c>
    </row>
    <row r="5" spans="1:11" ht="23.25" customHeight="1" x14ac:dyDescent="0.25">
      <c r="A5" s="1" t="s">
        <v>183</v>
      </c>
      <c r="B5" s="2">
        <v>495822.2</v>
      </c>
      <c r="C5" s="2">
        <v>2213220</v>
      </c>
      <c r="D5" s="2">
        <v>0</v>
      </c>
      <c r="E5" s="2">
        <v>0</v>
      </c>
      <c r="F5" s="2">
        <v>0</v>
      </c>
      <c r="G5" s="3">
        <v>0</v>
      </c>
      <c r="H5" s="4">
        <v>0</v>
      </c>
      <c r="I5" s="4">
        <v>0</v>
      </c>
      <c r="J5" s="4">
        <v>0.25</v>
      </c>
      <c r="K5" t="s">
        <v>87</v>
      </c>
    </row>
    <row r="6" spans="1:11" ht="30" x14ac:dyDescent="0.25">
      <c r="A6" s="1" t="s">
        <v>184</v>
      </c>
      <c r="B6" s="2">
        <v>9032066.0800000001</v>
      </c>
      <c r="C6" s="2">
        <v>16234800</v>
      </c>
      <c r="D6" s="2">
        <v>0</v>
      </c>
      <c r="E6" s="2">
        <v>0</v>
      </c>
      <c r="F6" s="2">
        <v>0</v>
      </c>
      <c r="G6" s="3">
        <v>0</v>
      </c>
      <c r="H6" s="4">
        <v>0</v>
      </c>
      <c r="I6" s="4">
        <v>0</v>
      </c>
      <c r="J6" s="4">
        <v>0.6</v>
      </c>
      <c r="K6" t="s">
        <v>44</v>
      </c>
    </row>
    <row r="7" spans="1:11" ht="30" x14ac:dyDescent="0.25">
      <c r="A7" s="1" t="s">
        <v>185</v>
      </c>
      <c r="B7" s="2">
        <v>300000</v>
      </c>
      <c r="C7" s="2">
        <v>300000</v>
      </c>
      <c r="D7" s="2">
        <v>0</v>
      </c>
      <c r="E7" s="2">
        <v>0</v>
      </c>
      <c r="F7" s="2">
        <v>0</v>
      </c>
      <c r="G7" s="3">
        <v>0</v>
      </c>
      <c r="H7" s="4">
        <v>0</v>
      </c>
      <c r="I7" s="4">
        <v>0</v>
      </c>
      <c r="J7" s="4">
        <v>0</v>
      </c>
      <c r="K7" t="s">
        <v>44</v>
      </c>
    </row>
    <row r="8" spans="1:11" ht="60" x14ac:dyDescent="0.25">
      <c r="A8" s="1" t="s">
        <v>186</v>
      </c>
      <c r="B8" s="2">
        <v>13002000</v>
      </c>
      <c r="C8" s="2">
        <v>132570000</v>
      </c>
      <c r="D8" s="2">
        <v>0</v>
      </c>
      <c r="E8" s="2">
        <v>0</v>
      </c>
      <c r="F8" s="2">
        <v>0</v>
      </c>
      <c r="G8" s="3">
        <v>0</v>
      </c>
      <c r="H8" s="4">
        <v>0</v>
      </c>
      <c r="I8" s="4">
        <v>0</v>
      </c>
      <c r="J8" s="4">
        <v>0</v>
      </c>
      <c r="K8" t="s">
        <v>44</v>
      </c>
    </row>
    <row r="9" spans="1:11" ht="30" x14ac:dyDescent="0.25">
      <c r="A9" s="1" t="s">
        <v>187</v>
      </c>
      <c r="B9" s="2">
        <v>5802075.8300000001</v>
      </c>
      <c r="C9" s="2">
        <v>25290000</v>
      </c>
      <c r="D9" s="2">
        <v>0</v>
      </c>
      <c r="E9" s="2">
        <v>0</v>
      </c>
      <c r="F9" s="2">
        <v>0</v>
      </c>
      <c r="G9" s="3">
        <v>0</v>
      </c>
      <c r="H9" s="4">
        <v>0</v>
      </c>
      <c r="I9" s="4">
        <v>0</v>
      </c>
      <c r="J9" s="4">
        <v>0.25</v>
      </c>
      <c r="K9" t="s">
        <v>44</v>
      </c>
    </row>
    <row r="10" spans="1:11" ht="30" x14ac:dyDescent="0.25">
      <c r="A10" s="1" t="s">
        <v>188</v>
      </c>
      <c r="B10" s="2">
        <v>0</v>
      </c>
      <c r="C10" s="2">
        <v>7767940</v>
      </c>
      <c r="D10" s="2">
        <v>5711202.4400000004</v>
      </c>
      <c r="E10" s="2">
        <v>0</v>
      </c>
      <c r="F10" s="2">
        <v>5711202.4400000004</v>
      </c>
      <c r="G10" s="3">
        <v>0.73522741421792703</v>
      </c>
      <c r="H10" s="4">
        <v>0</v>
      </c>
      <c r="I10" s="4">
        <v>0</v>
      </c>
      <c r="J10" s="4">
        <v>0.75</v>
      </c>
      <c r="K10" t="s">
        <v>42</v>
      </c>
    </row>
    <row r="11" spans="1:11" ht="23.25" customHeight="1" x14ac:dyDescent="0.25">
      <c r="A11" s="1" t="s">
        <v>189</v>
      </c>
      <c r="B11" s="2">
        <v>2000</v>
      </c>
      <c r="C11" s="2">
        <v>12000000</v>
      </c>
      <c r="D11" s="2">
        <v>0</v>
      </c>
      <c r="E11" s="2">
        <v>0</v>
      </c>
      <c r="F11" s="2">
        <v>0</v>
      </c>
      <c r="G11" s="3">
        <v>0</v>
      </c>
      <c r="H11" s="4">
        <v>0</v>
      </c>
      <c r="I11" s="4">
        <v>0</v>
      </c>
      <c r="J11" s="4">
        <v>0</v>
      </c>
      <c r="K11" t="s">
        <v>38</v>
      </c>
    </row>
    <row r="12" spans="1:11" ht="27" customHeight="1" x14ac:dyDescent="0.25">
      <c r="A12" s="1" t="s">
        <v>190</v>
      </c>
      <c r="B12" s="2">
        <v>2000</v>
      </c>
      <c r="C12" s="2">
        <v>24000000</v>
      </c>
      <c r="D12" s="2">
        <v>0</v>
      </c>
      <c r="E12" s="2">
        <v>0</v>
      </c>
      <c r="F12" s="2">
        <v>0</v>
      </c>
      <c r="G12" s="3">
        <v>0</v>
      </c>
      <c r="H12" s="4">
        <v>0</v>
      </c>
      <c r="I12" s="4">
        <v>0</v>
      </c>
      <c r="J12" s="4">
        <v>0</v>
      </c>
      <c r="K12" t="s">
        <v>37</v>
      </c>
    </row>
    <row r="13" spans="1:11" ht="24.75" customHeight="1" x14ac:dyDescent="0.25">
      <c r="A13" s="1" t="s">
        <v>191</v>
      </c>
      <c r="B13" s="2">
        <v>2000</v>
      </c>
      <c r="C13" s="2">
        <v>24000000</v>
      </c>
      <c r="D13" s="2">
        <v>0</v>
      </c>
      <c r="E13" s="2">
        <v>0</v>
      </c>
      <c r="F13" s="2">
        <v>0</v>
      </c>
      <c r="G13" s="3">
        <v>0</v>
      </c>
      <c r="H13" s="4">
        <v>0</v>
      </c>
      <c r="I13" s="4">
        <v>0</v>
      </c>
      <c r="J13" s="4">
        <v>0</v>
      </c>
      <c r="K13" t="s">
        <v>43</v>
      </c>
    </row>
    <row r="14" spans="1:11" ht="27" customHeight="1" x14ac:dyDescent="0.25">
      <c r="A14" s="1" t="s">
        <v>192</v>
      </c>
      <c r="B14" s="2">
        <v>2000</v>
      </c>
      <c r="C14" s="2">
        <v>3200000</v>
      </c>
      <c r="D14" s="2">
        <v>0</v>
      </c>
      <c r="E14" s="2">
        <v>0</v>
      </c>
      <c r="F14" s="2">
        <v>0</v>
      </c>
      <c r="G14" s="3">
        <v>0</v>
      </c>
      <c r="H14" s="4">
        <v>0</v>
      </c>
      <c r="I14" s="4">
        <v>0</v>
      </c>
      <c r="J14" s="4">
        <v>0</v>
      </c>
      <c r="K14" t="s">
        <v>46</v>
      </c>
    </row>
    <row r="15" spans="1:11" ht="27" customHeight="1" x14ac:dyDescent="0.25">
      <c r="B15" s="2">
        <f t="shared" ref="B15:F15" si="0">SUBTOTAL(109,B4:B14)</f>
        <v>34218216.549999997</v>
      </c>
      <c r="C15" s="2">
        <f t="shared" si="0"/>
        <v>265943604.57999998</v>
      </c>
      <c r="D15" s="2">
        <f t="shared" si="0"/>
        <v>5711202.4400000004</v>
      </c>
      <c r="E15" s="2">
        <f t="shared" si="0"/>
        <v>0</v>
      </c>
      <c r="F15" s="2">
        <f t="shared" si="0"/>
        <v>5711202.4400000004</v>
      </c>
      <c r="G15" s="5" t="s">
        <v>66</v>
      </c>
      <c r="H15" s="5" t="s">
        <v>30</v>
      </c>
      <c r="I15" s="5" t="s">
        <v>30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D985F-9971-4743-AB3C-CFF692C784C5}">
  <dimension ref="A1:K16"/>
  <sheetViews>
    <sheetView workbookViewId="0">
      <selection activeCell="M8" sqref="M8"/>
    </sheetView>
  </sheetViews>
  <sheetFormatPr defaultRowHeight="15" x14ac:dyDescent="0.25"/>
  <cols>
    <col min="1" max="1" width="38.7109375" style="1" customWidth="1"/>
    <col min="2" max="2" width="11.5703125" customWidth="1"/>
    <col min="3" max="3" width="11.140625" bestFit="1" customWidth="1"/>
    <col min="4" max="4" width="10.85546875" bestFit="1" customWidth="1"/>
    <col min="6" max="6" width="10.85546875" bestFit="1" customWidth="1"/>
  </cols>
  <sheetData>
    <row r="1" spans="1:11" x14ac:dyDescent="0.25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1" ht="75" x14ac:dyDescent="0.25">
      <c r="A3" s="1" t="s">
        <v>57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58</v>
      </c>
    </row>
    <row r="4" spans="1:11" x14ac:dyDescent="0.25">
      <c r="A4" s="1" t="s">
        <v>193</v>
      </c>
      <c r="B4" s="2">
        <v>96000</v>
      </c>
      <c r="C4" s="2">
        <v>96000</v>
      </c>
      <c r="D4" s="2">
        <v>0</v>
      </c>
      <c r="E4" s="2">
        <v>96000</v>
      </c>
      <c r="F4" s="2">
        <v>96000</v>
      </c>
      <c r="G4" s="3">
        <v>1</v>
      </c>
      <c r="H4" s="4">
        <v>1</v>
      </c>
      <c r="I4" s="4">
        <v>1</v>
      </c>
      <c r="J4" s="4">
        <v>1</v>
      </c>
      <c r="K4" t="s">
        <v>37</v>
      </c>
    </row>
    <row r="5" spans="1:11" ht="45" x14ac:dyDescent="0.25">
      <c r="A5" s="1" t="s">
        <v>194</v>
      </c>
      <c r="B5" s="2">
        <v>41000</v>
      </c>
      <c r="C5" s="2">
        <v>410000</v>
      </c>
      <c r="D5" s="2">
        <v>0</v>
      </c>
      <c r="E5" s="2">
        <v>0</v>
      </c>
      <c r="F5" s="2">
        <v>0</v>
      </c>
      <c r="G5" s="3">
        <v>0</v>
      </c>
      <c r="H5" s="4">
        <v>0</v>
      </c>
      <c r="I5" s="4">
        <v>0</v>
      </c>
      <c r="J5" s="4">
        <v>0</v>
      </c>
      <c r="K5" t="s">
        <v>87</v>
      </c>
    </row>
    <row r="6" spans="1:11" ht="30" x14ac:dyDescent="0.25">
      <c r="A6" s="1" t="s">
        <v>195</v>
      </c>
      <c r="B6" s="2">
        <v>14500</v>
      </c>
      <c r="C6" s="2">
        <v>145000</v>
      </c>
      <c r="D6" s="2">
        <v>0</v>
      </c>
      <c r="E6" s="2">
        <v>0</v>
      </c>
      <c r="F6" s="2">
        <v>0</v>
      </c>
      <c r="G6" s="3">
        <v>0</v>
      </c>
      <c r="H6" s="4">
        <v>0</v>
      </c>
      <c r="I6" s="4">
        <v>0</v>
      </c>
      <c r="J6" s="4">
        <v>0</v>
      </c>
      <c r="K6" t="s">
        <v>87</v>
      </c>
    </row>
    <row r="7" spans="1:11" x14ac:dyDescent="0.25">
      <c r="A7" s="1" t="s">
        <v>196</v>
      </c>
      <c r="B7" s="2">
        <v>541078</v>
      </c>
      <c r="C7" s="2">
        <v>5410789</v>
      </c>
      <c r="D7" s="2">
        <v>0</v>
      </c>
      <c r="E7" s="2">
        <v>0</v>
      </c>
      <c r="F7" s="2">
        <v>0</v>
      </c>
      <c r="G7" s="3">
        <v>0</v>
      </c>
      <c r="H7" s="4">
        <v>0</v>
      </c>
      <c r="I7" s="4">
        <v>0</v>
      </c>
      <c r="J7" s="4">
        <v>0</v>
      </c>
      <c r="K7" t="s">
        <v>87</v>
      </c>
    </row>
    <row r="8" spans="1:11" ht="30" x14ac:dyDescent="0.25">
      <c r="A8" s="1" t="s">
        <v>197</v>
      </c>
      <c r="B8" s="2">
        <v>100000000</v>
      </c>
      <c r="C8" s="2">
        <v>232343114.75999999</v>
      </c>
      <c r="D8" s="2">
        <v>38000000</v>
      </c>
      <c r="E8" s="2">
        <v>0</v>
      </c>
      <c r="F8" s="2">
        <v>38000000</v>
      </c>
      <c r="G8" s="3">
        <v>0.163551220526816</v>
      </c>
      <c r="H8" s="4">
        <v>0</v>
      </c>
      <c r="I8" s="4">
        <v>0</v>
      </c>
      <c r="J8" s="4">
        <v>0.13</v>
      </c>
      <c r="K8" t="s">
        <v>44</v>
      </c>
    </row>
    <row r="9" spans="1:11" ht="30" x14ac:dyDescent="0.25">
      <c r="A9" s="1" t="s">
        <v>198</v>
      </c>
      <c r="B9" s="2">
        <v>11000</v>
      </c>
      <c r="C9" s="2">
        <v>110000</v>
      </c>
      <c r="D9" s="2">
        <v>0</v>
      </c>
      <c r="E9" s="2">
        <v>3993.28</v>
      </c>
      <c r="F9" s="2">
        <v>3993.28</v>
      </c>
      <c r="G9" s="3">
        <v>3.6302545454545497E-2</v>
      </c>
      <c r="H9" s="4">
        <v>0.36302545454545498</v>
      </c>
      <c r="I9" s="4">
        <v>0.36302545454545498</v>
      </c>
      <c r="J9" s="4">
        <v>0.46</v>
      </c>
      <c r="K9" t="s">
        <v>87</v>
      </c>
    </row>
    <row r="10" spans="1:11" x14ac:dyDescent="0.25">
      <c r="A10" s="1" t="s">
        <v>199</v>
      </c>
      <c r="B10" s="2">
        <v>9998</v>
      </c>
      <c r="C10" s="2">
        <v>99994</v>
      </c>
      <c r="D10" s="2">
        <v>0</v>
      </c>
      <c r="E10" s="2">
        <v>0</v>
      </c>
      <c r="F10" s="2">
        <v>0</v>
      </c>
      <c r="G10" s="3">
        <v>0</v>
      </c>
      <c r="H10" s="4">
        <v>0</v>
      </c>
      <c r="I10" s="4">
        <v>0</v>
      </c>
      <c r="J10" s="4">
        <v>0</v>
      </c>
      <c r="K10" t="s">
        <v>87</v>
      </c>
    </row>
    <row r="11" spans="1:11" ht="30" x14ac:dyDescent="0.25">
      <c r="A11" s="1" t="s">
        <v>200</v>
      </c>
      <c r="B11" s="2">
        <v>8998</v>
      </c>
      <c r="C11" s="2">
        <v>89995</v>
      </c>
      <c r="D11" s="2">
        <v>0</v>
      </c>
      <c r="E11" s="2">
        <v>0</v>
      </c>
      <c r="F11" s="2">
        <v>0</v>
      </c>
      <c r="G11" s="3">
        <v>0</v>
      </c>
      <c r="H11" s="4">
        <v>0</v>
      </c>
      <c r="I11" s="4">
        <v>0</v>
      </c>
      <c r="J11" s="4">
        <v>0</v>
      </c>
      <c r="K11" t="s">
        <v>87</v>
      </c>
    </row>
    <row r="12" spans="1:11" ht="30" x14ac:dyDescent="0.25">
      <c r="A12" s="1" t="s">
        <v>201</v>
      </c>
      <c r="B12" s="2">
        <v>1024469.6</v>
      </c>
      <c r="C12" s="2">
        <v>1148750</v>
      </c>
      <c r="D12" s="2">
        <v>0</v>
      </c>
      <c r="E12" s="2">
        <v>1024469.6</v>
      </c>
      <c r="F12" s="2">
        <v>1024469.6</v>
      </c>
      <c r="G12" s="3">
        <v>0.89181249183895495</v>
      </c>
      <c r="H12" s="4">
        <v>1</v>
      </c>
      <c r="I12" s="4">
        <v>1</v>
      </c>
      <c r="J12" s="4">
        <v>0.9</v>
      </c>
      <c r="K12" t="s">
        <v>87</v>
      </c>
    </row>
    <row r="13" spans="1:11" ht="30" x14ac:dyDescent="0.25">
      <c r="A13" s="1" t="s">
        <v>202</v>
      </c>
      <c r="B13" s="2">
        <v>12000</v>
      </c>
      <c r="C13" s="2">
        <v>120000</v>
      </c>
      <c r="D13" s="2">
        <v>0</v>
      </c>
      <c r="E13" s="2">
        <v>0</v>
      </c>
      <c r="F13" s="2">
        <v>0</v>
      </c>
      <c r="G13" s="3">
        <v>0</v>
      </c>
      <c r="H13" s="4">
        <v>0</v>
      </c>
      <c r="I13" s="4">
        <v>0</v>
      </c>
      <c r="J13" s="4">
        <v>0</v>
      </c>
      <c r="K13" t="s">
        <v>87</v>
      </c>
    </row>
    <row r="14" spans="1:11" ht="30" x14ac:dyDescent="0.25">
      <c r="A14" s="1" t="s">
        <v>203</v>
      </c>
      <c r="B14" s="2">
        <v>2000</v>
      </c>
      <c r="C14" s="2">
        <v>20000</v>
      </c>
      <c r="D14" s="2">
        <v>0</v>
      </c>
      <c r="E14" s="2">
        <v>0</v>
      </c>
      <c r="F14" s="2">
        <v>0</v>
      </c>
      <c r="G14" s="3">
        <v>0</v>
      </c>
      <c r="H14" s="4">
        <v>0</v>
      </c>
      <c r="I14" s="4">
        <v>0</v>
      </c>
      <c r="J14" s="4">
        <v>0</v>
      </c>
      <c r="K14" t="s">
        <v>87</v>
      </c>
    </row>
    <row r="15" spans="1:11" x14ac:dyDescent="0.25">
      <c r="A15" s="1" t="s">
        <v>204</v>
      </c>
      <c r="B15" s="2">
        <v>21004</v>
      </c>
      <c r="C15" s="2">
        <v>209988</v>
      </c>
      <c r="D15" s="2">
        <v>0</v>
      </c>
      <c r="E15" s="2">
        <v>0</v>
      </c>
      <c r="F15" s="2">
        <v>0</v>
      </c>
      <c r="G15" s="3">
        <v>0</v>
      </c>
      <c r="H15" s="4">
        <v>0</v>
      </c>
      <c r="I15" s="4">
        <v>0</v>
      </c>
      <c r="J15" s="4">
        <v>0</v>
      </c>
      <c r="K15" t="s">
        <v>87</v>
      </c>
    </row>
    <row r="16" spans="1:11" ht="21.75" customHeight="1" x14ac:dyDescent="0.25">
      <c r="B16" s="2">
        <f t="shared" ref="B16:F16" si="0">SUBTOTAL(109,B4:B15)</f>
        <v>101782047.59999999</v>
      </c>
      <c r="C16" s="2">
        <f t="shared" si="0"/>
        <v>240203630.75999999</v>
      </c>
      <c r="D16" s="2">
        <f t="shared" si="0"/>
        <v>38000000</v>
      </c>
      <c r="E16" s="2">
        <f t="shared" si="0"/>
        <v>1124462.8799999999</v>
      </c>
      <c r="F16" s="2">
        <f t="shared" si="0"/>
        <v>39124462.880000003</v>
      </c>
      <c r="G16" s="5" t="s">
        <v>143</v>
      </c>
      <c r="H16" s="5" t="s">
        <v>65</v>
      </c>
      <c r="I16" s="5" t="s">
        <v>65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D495E-85D6-4ED7-AE0F-A5088FC089A9}">
  <dimension ref="A1:K27"/>
  <sheetViews>
    <sheetView tabSelected="1" workbookViewId="0">
      <selection activeCell="N35" sqref="N35"/>
    </sheetView>
  </sheetViews>
  <sheetFormatPr defaultRowHeight="15" x14ac:dyDescent="0.25"/>
  <cols>
    <col min="1" max="1" width="45.140625" style="1" customWidth="1"/>
    <col min="2" max="2" width="10.7109375" customWidth="1"/>
    <col min="3" max="3" width="11.140625" bestFit="1" customWidth="1"/>
    <col min="4" max="5" width="10.85546875" bestFit="1" customWidth="1"/>
    <col min="6" max="6" width="11.140625" bestFit="1" customWidth="1"/>
  </cols>
  <sheetData>
    <row r="1" spans="1:11" x14ac:dyDescent="0.25">
      <c r="A1" s="18" t="s">
        <v>22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1" ht="75" x14ac:dyDescent="0.25">
      <c r="A3" s="1" t="s">
        <v>57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58</v>
      </c>
    </row>
    <row r="4" spans="1:11" ht="30" x14ac:dyDescent="0.25">
      <c r="A4" s="1" t="s">
        <v>205</v>
      </c>
      <c r="B4" s="2">
        <v>195600</v>
      </c>
      <c r="C4" s="2">
        <v>195600</v>
      </c>
      <c r="D4" s="2">
        <v>0</v>
      </c>
      <c r="E4" s="2">
        <v>195600</v>
      </c>
      <c r="F4" s="2">
        <v>195600</v>
      </c>
      <c r="G4" s="3">
        <v>1</v>
      </c>
      <c r="H4" s="4">
        <v>1</v>
      </c>
      <c r="I4" s="4">
        <v>1</v>
      </c>
      <c r="J4" s="4">
        <v>1</v>
      </c>
      <c r="K4" t="s">
        <v>44</v>
      </c>
    </row>
    <row r="5" spans="1:11" ht="30" x14ac:dyDescent="0.25">
      <c r="A5" s="1" t="s">
        <v>206</v>
      </c>
      <c r="B5" s="2">
        <v>61794</v>
      </c>
      <c r="C5" s="2">
        <v>61794</v>
      </c>
      <c r="D5" s="2">
        <v>0</v>
      </c>
      <c r="E5" s="2">
        <v>61794</v>
      </c>
      <c r="F5" s="2">
        <v>61794</v>
      </c>
      <c r="G5" s="3">
        <v>1</v>
      </c>
      <c r="H5" s="4">
        <v>1</v>
      </c>
      <c r="I5" s="4">
        <v>1</v>
      </c>
      <c r="J5" s="4">
        <v>1</v>
      </c>
      <c r="K5" t="s">
        <v>44</v>
      </c>
    </row>
    <row r="6" spans="1:11" ht="30" x14ac:dyDescent="0.25">
      <c r="A6" s="1" t="s">
        <v>207</v>
      </c>
      <c r="B6" s="2">
        <v>66000</v>
      </c>
      <c r="C6" s="2">
        <v>66000</v>
      </c>
      <c r="D6" s="2">
        <v>0</v>
      </c>
      <c r="E6" s="2">
        <v>66000</v>
      </c>
      <c r="F6" s="2">
        <v>66000</v>
      </c>
      <c r="G6" s="3">
        <v>1</v>
      </c>
      <c r="H6" s="4">
        <v>1</v>
      </c>
      <c r="I6" s="4">
        <v>1</v>
      </c>
      <c r="J6" s="4">
        <v>1</v>
      </c>
      <c r="K6" t="s">
        <v>44</v>
      </c>
    </row>
    <row r="7" spans="1:11" ht="30" x14ac:dyDescent="0.25">
      <c r="A7" s="1" t="s">
        <v>208</v>
      </c>
      <c r="B7" s="2">
        <v>1064338.94</v>
      </c>
      <c r="C7" s="2">
        <v>1064338.94</v>
      </c>
      <c r="D7" s="2">
        <v>0</v>
      </c>
      <c r="E7" s="2">
        <v>1064338.94</v>
      </c>
      <c r="F7" s="2">
        <v>1064338.94</v>
      </c>
      <c r="G7" s="3">
        <v>1</v>
      </c>
      <c r="H7" s="4">
        <v>1</v>
      </c>
      <c r="I7" s="4">
        <v>1</v>
      </c>
      <c r="J7" s="4">
        <v>1</v>
      </c>
      <c r="K7" t="s">
        <v>41</v>
      </c>
    </row>
    <row r="8" spans="1:11" ht="60" x14ac:dyDescent="0.25">
      <c r="A8" s="1" t="s">
        <v>209</v>
      </c>
      <c r="B8" s="2">
        <v>312000</v>
      </c>
      <c r="C8" s="2">
        <v>312000</v>
      </c>
      <c r="D8" s="2">
        <v>0</v>
      </c>
      <c r="E8" s="2">
        <v>312000</v>
      </c>
      <c r="F8" s="2">
        <v>312000</v>
      </c>
      <c r="G8" s="3">
        <v>1</v>
      </c>
      <c r="H8" s="4">
        <v>1</v>
      </c>
      <c r="I8" s="4">
        <v>1</v>
      </c>
      <c r="J8" s="4">
        <v>1</v>
      </c>
      <c r="K8" t="s">
        <v>44</v>
      </c>
    </row>
    <row r="9" spans="1:11" ht="24.75" customHeight="1" x14ac:dyDescent="0.25">
      <c r="A9" s="1" t="s">
        <v>210</v>
      </c>
      <c r="B9" s="2">
        <v>45012</v>
      </c>
      <c r="C9" s="2">
        <v>45012</v>
      </c>
      <c r="D9" s="2">
        <v>0</v>
      </c>
      <c r="E9" s="2">
        <v>45012</v>
      </c>
      <c r="F9" s="2">
        <v>45012</v>
      </c>
      <c r="G9" s="3">
        <v>1</v>
      </c>
      <c r="H9" s="4">
        <v>1</v>
      </c>
      <c r="I9" s="4">
        <v>1</v>
      </c>
      <c r="J9" s="4">
        <v>1</v>
      </c>
      <c r="K9" t="s">
        <v>44</v>
      </c>
    </row>
    <row r="10" spans="1:11" ht="30" x14ac:dyDescent="0.25">
      <c r="A10" s="1" t="s">
        <v>211</v>
      </c>
      <c r="B10" s="2">
        <v>0</v>
      </c>
      <c r="C10" s="2">
        <v>104976000</v>
      </c>
      <c r="D10" s="2">
        <v>22237692.670000002</v>
      </c>
      <c r="E10" s="2">
        <v>0</v>
      </c>
      <c r="F10" s="2">
        <v>22237692.670000002</v>
      </c>
      <c r="G10" s="3">
        <v>0.211835968888127</v>
      </c>
      <c r="H10" s="4">
        <v>0</v>
      </c>
      <c r="I10" s="4">
        <v>0</v>
      </c>
      <c r="J10" s="4">
        <v>0.2</v>
      </c>
      <c r="K10" t="s">
        <v>44</v>
      </c>
    </row>
    <row r="11" spans="1:11" ht="30" x14ac:dyDescent="0.25">
      <c r="A11" s="1" t="s">
        <v>212</v>
      </c>
      <c r="B11" s="2">
        <v>1792957.67</v>
      </c>
      <c r="C11" s="2">
        <v>1792957.67</v>
      </c>
      <c r="D11" s="2">
        <v>0</v>
      </c>
      <c r="E11" s="2">
        <v>1792957.67</v>
      </c>
      <c r="F11" s="2">
        <v>1792957.67</v>
      </c>
      <c r="G11" s="3">
        <v>1</v>
      </c>
      <c r="H11" s="4">
        <v>1</v>
      </c>
      <c r="I11" s="4">
        <v>1</v>
      </c>
      <c r="J11" s="4">
        <v>1</v>
      </c>
      <c r="K11" t="s">
        <v>44</v>
      </c>
    </row>
    <row r="12" spans="1:11" ht="30" x14ac:dyDescent="0.25">
      <c r="A12" s="1" t="s">
        <v>213</v>
      </c>
      <c r="B12" s="2">
        <v>298800</v>
      </c>
      <c r="C12" s="2">
        <v>298800</v>
      </c>
      <c r="D12" s="2">
        <v>0</v>
      </c>
      <c r="E12" s="2">
        <v>298800</v>
      </c>
      <c r="F12" s="2">
        <v>298800</v>
      </c>
      <c r="G12" s="3">
        <v>1</v>
      </c>
      <c r="H12" s="4">
        <v>1</v>
      </c>
      <c r="I12" s="4">
        <v>1</v>
      </c>
      <c r="J12" s="4">
        <v>1</v>
      </c>
      <c r="K12" t="s">
        <v>44</v>
      </c>
    </row>
    <row r="13" spans="1:11" ht="30" x14ac:dyDescent="0.25">
      <c r="A13" s="1" t="s">
        <v>214</v>
      </c>
      <c r="B13" s="2">
        <v>176000</v>
      </c>
      <c r="C13" s="2">
        <v>176000</v>
      </c>
      <c r="D13" s="2">
        <v>0</v>
      </c>
      <c r="E13" s="2">
        <v>176000</v>
      </c>
      <c r="F13" s="2">
        <v>176000</v>
      </c>
      <c r="G13" s="3">
        <v>1</v>
      </c>
      <c r="H13" s="4">
        <v>1</v>
      </c>
      <c r="I13" s="4">
        <v>1</v>
      </c>
      <c r="J13" s="4">
        <v>1</v>
      </c>
      <c r="K13" t="s">
        <v>44</v>
      </c>
    </row>
    <row r="14" spans="1:11" ht="45" x14ac:dyDescent="0.25">
      <c r="A14" s="1" t="s">
        <v>215</v>
      </c>
      <c r="B14" s="2">
        <v>94200</v>
      </c>
      <c r="C14" s="2">
        <v>94200</v>
      </c>
      <c r="D14" s="2">
        <v>0</v>
      </c>
      <c r="E14" s="2">
        <v>94200</v>
      </c>
      <c r="F14" s="2">
        <v>94200</v>
      </c>
      <c r="G14" s="3">
        <v>1</v>
      </c>
      <c r="H14" s="4">
        <v>1</v>
      </c>
      <c r="I14" s="4">
        <v>1</v>
      </c>
      <c r="J14" s="4">
        <v>1</v>
      </c>
      <c r="K14" t="s">
        <v>87</v>
      </c>
    </row>
    <row r="15" spans="1:11" ht="45" x14ac:dyDescent="0.25">
      <c r="A15" s="1" t="s">
        <v>216</v>
      </c>
      <c r="B15" s="2">
        <v>1194000</v>
      </c>
      <c r="C15" s="2">
        <v>1194000</v>
      </c>
      <c r="D15" s="2">
        <v>0</v>
      </c>
      <c r="E15" s="2">
        <v>1194000</v>
      </c>
      <c r="F15" s="2">
        <v>1194000</v>
      </c>
      <c r="G15" s="3">
        <v>1</v>
      </c>
      <c r="H15" s="4">
        <v>1</v>
      </c>
      <c r="I15" s="4">
        <v>1</v>
      </c>
      <c r="J15" s="4">
        <v>1</v>
      </c>
      <c r="K15" t="s">
        <v>44</v>
      </c>
    </row>
    <row r="16" spans="1:11" ht="30" x14ac:dyDescent="0.25">
      <c r="A16" s="1" t="s">
        <v>217</v>
      </c>
      <c r="B16" s="2">
        <v>1014000</v>
      </c>
      <c r="C16" s="2">
        <v>1014000</v>
      </c>
      <c r="D16" s="2">
        <v>0</v>
      </c>
      <c r="E16" s="2">
        <v>1014000</v>
      </c>
      <c r="F16" s="2">
        <v>1014000</v>
      </c>
      <c r="G16" s="3">
        <v>1</v>
      </c>
      <c r="H16" s="4">
        <v>1</v>
      </c>
      <c r="I16" s="4">
        <v>1</v>
      </c>
      <c r="J16" s="4">
        <v>1</v>
      </c>
      <c r="K16" t="s">
        <v>44</v>
      </c>
    </row>
    <row r="17" spans="1:11" ht="29.25" customHeight="1" x14ac:dyDescent="0.25">
      <c r="A17" s="1" t="s">
        <v>218</v>
      </c>
      <c r="B17" s="2">
        <v>0</v>
      </c>
      <c r="C17" s="2">
        <v>62220000</v>
      </c>
      <c r="D17" s="2">
        <v>0</v>
      </c>
      <c r="E17" s="2">
        <v>0</v>
      </c>
      <c r="F17" s="2">
        <v>0</v>
      </c>
      <c r="G17" s="3">
        <v>0</v>
      </c>
      <c r="H17" s="4">
        <v>0</v>
      </c>
      <c r="I17" s="4">
        <v>0</v>
      </c>
      <c r="J17" s="4">
        <v>0</v>
      </c>
      <c r="K17" t="s">
        <v>44</v>
      </c>
    </row>
    <row r="18" spans="1:11" ht="30" x14ac:dyDescent="0.25">
      <c r="A18" s="1" t="s">
        <v>219</v>
      </c>
      <c r="B18" s="2">
        <v>6192778.7000000002</v>
      </c>
      <c r="C18" s="2">
        <v>84200000</v>
      </c>
      <c r="D18" s="2">
        <v>65407104.119999997</v>
      </c>
      <c r="E18" s="2">
        <v>6192778.7000000002</v>
      </c>
      <c r="F18" s="2">
        <v>71599882.819999993</v>
      </c>
      <c r="G18" s="3">
        <v>0.85035490285035598</v>
      </c>
      <c r="H18" s="4">
        <v>1</v>
      </c>
      <c r="I18" s="4">
        <v>1</v>
      </c>
      <c r="J18" s="4">
        <v>0.87</v>
      </c>
      <c r="K18" t="s">
        <v>44</v>
      </c>
    </row>
    <row r="19" spans="1:11" ht="30" x14ac:dyDescent="0.25">
      <c r="A19" s="1" t="s">
        <v>220</v>
      </c>
      <c r="B19" s="2">
        <v>170400</v>
      </c>
      <c r="C19" s="2">
        <v>170400</v>
      </c>
      <c r="D19" s="2">
        <v>0</v>
      </c>
      <c r="E19" s="2">
        <v>170400</v>
      </c>
      <c r="F19" s="2">
        <v>170400</v>
      </c>
      <c r="G19" s="3">
        <v>1</v>
      </c>
      <c r="H19" s="4">
        <v>1</v>
      </c>
      <c r="I19" s="4">
        <v>1</v>
      </c>
      <c r="J19" s="4">
        <v>1</v>
      </c>
      <c r="K19" t="s">
        <v>44</v>
      </c>
    </row>
    <row r="20" spans="1:11" ht="30" x14ac:dyDescent="0.25">
      <c r="A20" s="1" t="s">
        <v>221</v>
      </c>
      <c r="B20" s="2">
        <v>109419.91</v>
      </c>
      <c r="C20" s="2">
        <v>109419.91</v>
      </c>
      <c r="D20" s="2">
        <v>0</v>
      </c>
      <c r="E20" s="2">
        <v>109419.91</v>
      </c>
      <c r="F20" s="2">
        <v>109419.91</v>
      </c>
      <c r="G20" s="3">
        <v>1</v>
      </c>
      <c r="H20" s="4">
        <v>1</v>
      </c>
      <c r="I20" s="4">
        <v>1</v>
      </c>
      <c r="J20" s="4">
        <v>1</v>
      </c>
      <c r="K20" t="s">
        <v>45</v>
      </c>
    </row>
    <row r="21" spans="1:11" ht="30" x14ac:dyDescent="0.25">
      <c r="A21" s="1" t="s">
        <v>222</v>
      </c>
      <c r="B21" s="2">
        <v>306000</v>
      </c>
      <c r="C21" s="2">
        <v>306000</v>
      </c>
      <c r="D21" s="2">
        <v>0</v>
      </c>
      <c r="E21" s="2">
        <v>306000</v>
      </c>
      <c r="F21" s="2">
        <v>306000</v>
      </c>
      <c r="G21" s="3">
        <v>1</v>
      </c>
      <c r="H21" s="4">
        <v>1</v>
      </c>
      <c r="I21" s="4">
        <v>1</v>
      </c>
      <c r="J21" s="4">
        <v>1</v>
      </c>
      <c r="K21" t="s">
        <v>42</v>
      </c>
    </row>
    <row r="22" spans="1:11" ht="30" x14ac:dyDescent="0.25">
      <c r="A22" s="1" t="s">
        <v>223</v>
      </c>
      <c r="B22" s="2">
        <v>146554.79999999999</v>
      </c>
      <c r="C22" s="2">
        <v>146554.79999999999</v>
      </c>
      <c r="D22" s="2">
        <v>0</v>
      </c>
      <c r="E22" s="2">
        <v>146554.79999999999</v>
      </c>
      <c r="F22" s="2">
        <v>146554.79999999999</v>
      </c>
      <c r="G22" s="3">
        <v>1</v>
      </c>
      <c r="H22" s="4">
        <v>1</v>
      </c>
      <c r="I22" s="4">
        <v>1</v>
      </c>
      <c r="J22" s="4">
        <v>1</v>
      </c>
      <c r="K22" t="s">
        <v>42</v>
      </c>
    </row>
    <row r="23" spans="1:11" ht="30" x14ac:dyDescent="0.25">
      <c r="A23" s="1" t="s">
        <v>224</v>
      </c>
      <c r="B23" s="2">
        <v>16680</v>
      </c>
      <c r="C23" s="2">
        <v>16680</v>
      </c>
      <c r="D23" s="2">
        <v>0</v>
      </c>
      <c r="E23" s="2">
        <v>16680</v>
      </c>
      <c r="F23" s="2">
        <v>16680</v>
      </c>
      <c r="G23" s="3">
        <v>1</v>
      </c>
      <c r="H23" s="4">
        <v>1</v>
      </c>
      <c r="I23" s="4">
        <v>1</v>
      </c>
      <c r="J23" s="4">
        <v>1</v>
      </c>
      <c r="K23" t="s">
        <v>42</v>
      </c>
    </row>
    <row r="24" spans="1:11" ht="30" x14ac:dyDescent="0.25">
      <c r="A24" s="1" t="s">
        <v>225</v>
      </c>
      <c r="B24" s="2">
        <v>126008.4</v>
      </c>
      <c r="C24" s="2">
        <v>126008.4</v>
      </c>
      <c r="D24" s="2">
        <v>0</v>
      </c>
      <c r="E24" s="2">
        <v>126008.4</v>
      </c>
      <c r="F24" s="2">
        <v>126008.4</v>
      </c>
      <c r="G24" s="3">
        <v>1</v>
      </c>
      <c r="H24" s="4">
        <v>1</v>
      </c>
      <c r="I24" s="4">
        <v>1</v>
      </c>
      <c r="J24" s="4">
        <v>1</v>
      </c>
      <c r="K24" t="s">
        <v>44</v>
      </c>
    </row>
    <row r="25" spans="1:11" ht="30" x14ac:dyDescent="0.25">
      <c r="A25" s="1" t="s">
        <v>226</v>
      </c>
      <c r="B25" s="2">
        <v>264000</v>
      </c>
      <c r="C25" s="2">
        <v>264000</v>
      </c>
      <c r="D25" s="2">
        <v>0</v>
      </c>
      <c r="E25" s="2">
        <v>264000</v>
      </c>
      <c r="F25" s="2">
        <v>264000</v>
      </c>
      <c r="G25" s="3">
        <v>1</v>
      </c>
      <c r="H25" s="4">
        <v>1</v>
      </c>
      <c r="I25" s="4">
        <v>1</v>
      </c>
      <c r="J25" s="4">
        <v>1</v>
      </c>
      <c r="K25" t="s">
        <v>39</v>
      </c>
    </row>
    <row r="26" spans="1:11" ht="30" x14ac:dyDescent="0.25">
      <c r="A26" s="1" t="s">
        <v>227</v>
      </c>
      <c r="B26" s="2">
        <v>153414</v>
      </c>
      <c r="C26" s="2">
        <v>153414</v>
      </c>
      <c r="D26" s="2">
        <v>0</v>
      </c>
      <c r="E26" s="2">
        <v>153414</v>
      </c>
      <c r="F26" s="2">
        <v>153414</v>
      </c>
      <c r="G26" s="3">
        <v>1</v>
      </c>
      <c r="H26" s="4">
        <v>1</v>
      </c>
      <c r="I26" s="4">
        <v>1</v>
      </c>
      <c r="J26" s="4">
        <v>1</v>
      </c>
      <c r="K26" t="s">
        <v>44</v>
      </c>
    </row>
    <row r="27" spans="1:11" ht="23.25" customHeight="1" x14ac:dyDescent="0.25">
      <c r="B27" s="2">
        <f t="shared" ref="B27:F27" si="0">SUBTOTAL(109,B4:B26)</f>
        <v>13799958.42</v>
      </c>
      <c r="C27" s="2">
        <f t="shared" si="0"/>
        <v>259003179.72000003</v>
      </c>
      <c r="D27" s="2">
        <f t="shared" si="0"/>
        <v>87644796.789999992</v>
      </c>
      <c r="E27" s="2">
        <f t="shared" si="0"/>
        <v>13799958.42</v>
      </c>
      <c r="F27" s="2">
        <f t="shared" si="0"/>
        <v>101444755.20999999</v>
      </c>
      <c r="G27" s="5" t="s">
        <v>228</v>
      </c>
      <c r="H27" s="5" t="s">
        <v>32</v>
      </c>
      <c r="I27" s="5" t="s">
        <v>32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F976-2696-4E26-8999-D92D50DD1444}">
  <sheetPr>
    <pageSetUpPr fitToPage="1"/>
  </sheetPr>
  <dimension ref="A1:J5"/>
  <sheetViews>
    <sheetView workbookViewId="0">
      <selection activeCell="C3" sqref="C3:J3"/>
    </sheetView>
  </sheetViews>
  <sheetFormatPr defaultRowHeight="15" x14ac:dyDescent="0.25"/>
  <cols>
    <col min="1" max="1" width="34.5703125" customWidth="1"/>
    <col min="3" max="4" width="11.140625" bestFit="1" customWidth="1"/>
    <col min="5" max="5" width="10.140625" bestFit="1" customWidth="1"/>
    <col min="6" max="7" width="11.140625" bestFit="1" customWidth="1"/>
  </cols>
  <sheetData>
    <row r="1" spans="1:10" x14ac:dyDescent="0.25">
      <c r="A1" s="19" t="s">
        <v>29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75.75" thickBot="1" x14ac:dyDescent="0.3">
      <c r="A2" s="8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 ht="22.5" customHeight="1" thickTop="1" x14ac:dyDescent="0.25">
      <c r="A3" s="13" t="s">
        <v>31</v>
      </c>
      <c r="B3" s="14">
        <v>20</v>
      </c>
      <c r="C3" s="15">
        <f>SUBTOTAL(109,[1]!Table1[Toplam Yıl Ödeneği])</f>
        <v>89358163.530000001</v>
      </c>
      <c r="D3" s="15">
        <f>SUBTOTAL(109,[1]!Table1[Toplam Proje Tutarı])</f>
        <v>142459474.21000001</v>
      </c>
      <c r="E3" s="15">
        <f>SUBTOTAL(109,[1]!Table1[Önceki Yıllar Toplam Harcaması])</f>
        <v>49261099.68</v>
      </c>
      <c r="F3" s="15">
        <f>SUBTOTAL(109,[1]!Table1[Yılı Harcama Tutarı])</f>
        <v>24377840.719999999</v>
      </c>
      <c r="G3" s="15">
        <f>SUBTOTAL(109,[1]!Table1[Toplam Harcama Tutarı])</f>
        <v>73638920.399999991</v>
      </c>
      <c r="H3" s="16">
        <v>0.52</v>
      </c>
      <c r="I3" s="16">
        <v>0.28000000000000003</v>
      </c>
      <c r="J3" s="16">
        <v>0.28000000000000003</v>
      </c>
    </row>
    <row r="4" spans="1:10" ht="20.25" customHeight="1" x14ac:dyDescent="0.25">
      <c r="A4" s="7"/>
      <c r="B4" s="9"/>
      <c r="C4" s="9"/>
      <c r="D4" s="9"/>
      <c r="E4" s="9"/>
      <c r="F4" s="9"/>
      <c r="G4" s="9"/>
      <c r="H4" s="5"/>
      <c r="I4" s="5"/>
      <c r="J4" s="5"/>
    </row>
    <row r="5" spans="1:10" x14ac:dyDescent="0.25">
      <c r="A5" s="7"/>
    </row>
  </sheetData>
  <mergeCells count="1">
    <mergeCell ref="A1:J1"/>
  </mergeCells>
  <pageMargins left="0.7" right="0.7" top="0.75" bottom="0.75" header="0.3" footer="0.3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278C4-383F-41B3-9304-06FCB7F12C23}">
  <sheetPr>
    <pageSetUpPr fitToPage="1"/>
  </sheetPr>
  <dimension ref="A1:J14"/>
  <sheetViews>
    <sheetView workbookViewId="0">
      <selection activeCell="P7" sqref="P7"/>
    </sheetView>
  </sheetViews>
  <sheetFormatPr defaultRowHeight="15" x14ac:dyDescent="0.25"/>
  <cols>
    <col min="1" max="1" width="22.42578125" customWidth="1"/>
    <col min="3" max="3" width="12.7109375" customWidth="1"/>
    <col min="4" max="5" width="13.85546875" bestFit="1" customWidth="1"/>
    <col min="6" max="6" width="11.140625" bestFit="1" customWidth="1"/>
    <col min="7" max="7" width="13.85546875" bestFit="1" customWidth="1"/>
    <col min="8" max="8" width="10.7109375" customWidth="1"/>
    <col min="9" max="9" width="10.85546875" bestFit="1" customWidth="1"/>
    <col min="10" max="10" width="11.28515625" bestFit="1" customWidth="1"/>
  </cols>
  <sheetData>
    <row r="1" spans="1:10" x14ac:dyDescent="0.25">
      <c r="A1" s="18" t="s">
        <v>35</v>
      </c>
      <c r="B1" s="18"/>
      <c r="C1" s="18"/>
      <c r="D1" s="18"/>
      <c r="E1" s="18"/>
      <c r="F1" s="18"/>
      <c r="G1" s="18"/>
      <c r="H1" s="18"/>
      <c r="I1" s="18"/>
      <c r="J1" s="18"/>
    </row>
    <row r="3" spans="1:10" ht="45" x14ac:dyDescent="0.25">
      <c r="A3" s="1" t="s">
        <v>36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10</v>
      </c>
      <c r="J3" s="1" t="s">
        <v>11</v>
      </c>
    </row>
    <row r="4" spans="1:10" ht="25.5" customHeight="1" x14ac:dyDescent="0.25">
      <c r="A4" t="s">
        <v>40</v>
      </c>
      <c r="B4" s="2">
        <v>31</v>
      </c>
      <c r="C4" s="2">
        <v>488879330.61000001</v>
      </c>
      <c r="D4" s="2">
        <v>13059011800.17</v>
      </c>
      <c r="E4" s="2">
        <v>8208737947.3000002</v>
      </c>
      <c r="F4" s="2">
        <v>145193142.19</v>
      </c>
      <c r="G4" s="2">
        <v>8353931089.4899998</v>
      </c>
      <c r="H4" s="3">
        <v>0.63970622106193697</v>
      </c>
      <c r="I4" s="4">
        <v>0.29699177915506297</v>
      </c>
      <c r="J4" s="4">
        <v>0.34129032258064501</v>
      </c>
    </row>
    <row r="5" spans="1:10" ht="26.25" customHeight="1" x14ac:dyDescent="0.25">
      <c r="A5" t="s">
        <v>43</v>
      </c>
      <c r="B5" s="2">
        <v>5</v>
      </c>
      <c r="C5" s="2">
        <v>760633706</v>
      </c>
      <c r="D5" s="2">
        <v>11115453548</v>
      </c>
      <c r="E5" s="2">
        <v>2971683480</v>
      </c>
      <c r="F5" s="2">
        <v>109110158</v>
      </c>
      <c r="G5" s="2">
        <v>3080793638</v>
      </c>
      <c r="H5" s="3">
        <v>0.27716310672310102</v>
      </c>
      <c r="I5" s="4">
        <v>0.14344638837238199</v>
      </c>
      <c r="J5" s="4">
        <v>0.41</v>
      </c>
    </row>
    <row r="6" spans="1:10" ht="22.5" customHeight="1" x14ac:dyDescent="0.25">
      <c r="A6" t="s">
        <v>41</v>
      </c>
      <c r="B6" s="2">
        <v>5</v>
      </c>
      <c r="C6" s="2">
        <v>501715470.00999999</v>
      </c>
      <c r="D6" s="2">
        <v>5294558860.1000004</v>
      </c>
      <c r="E6" s="2">
        <v>835841619.09000003</v>
      </c>
      <c r="F6" s="2">
        <v>101818514.94</v>
      </c>
      <c r="G6" s="2">
        <v>937660134.02999997</v>
      </c>
      <c r="H6" s="3">
        <v>0.17709882141385599</v>
      </c>
      <c r="I6" s="4">
        <v>0.20294075233113801</v>
      </c>
      <c r="J6" s="4">
        <v>0.436</v>
      </c>
    </row>
    <row r="7" spans="1:10" ht="24.75" customHeight="1" x14ac:dyDescent="0.25">
      <c r="A7" t="s">
        <v>44</v>
      </c>
      <c r="B7" s="2">
        <v>70</v>
      </c>
      <c r="C7" s="2">
        <v>1197227460.4000001</v>
      </c>
      <c r="D7" s="2">
        <v>5245983486.9700003</v>
      </c>
      <c r="E7" s="2">
        <v>1695128168.6800001</v>
      </c>
      <c r="F7" s="2">
        <v>110664702.56999999</v>
      </c>
      <c r="G7" s="2">
        <v>1805792871.25</v>
      </c>
      <c r="H7" s="3">
        <v>0.34422389543071102</v>
      </c>
      <c r="I7" s="4">
        <v>9.2434149925884904E-2</v>
      </c>
      <c r="J7" s="4">
        <v>0.48385714285714299</v>
      </c>
    </row>
    <row r="8" spans="1:10" ht="25.5" customHeight="1" x14ac:dyDescent="0.25">
      <c r="A8" t="s">
        <v>45</v>
      </c>
      <c r="B8" s="2">
        <v>17</v>
      </c>
      <c r="C8" s="2">
        <v>97877591.909999996</v>
      </c>
      <c r="D8" s="2">
        <v>1453401280.9100001</v>
      </c>
      <c r="E8" s="2">
        <v>128802061</v>
      </c>
      <c r="F8" s="2">
        <v>109419.91</v>
      </c>
      <c r="G8" s="2">
        <v>128911480.91</v>
      </c>
      <c r="H8" s="3">
        <v>8.8696413442876806E-2</v>
      </c>
      <c r="I8" s="4">
        <v>1.1179260529888501E-3</v>
      </c>
      <c r="J8" s="4">
        <v>0.14000000000000001</v>
      </c>
    </row>
    <row r="9" spans="1:10" ht="26.25" customHeight="1" x14ac:dyDescent="0.25">
      <c r="A9" t="s">
        <v>37</v>
      </c>
      <c r="B9" s="2">
        <v>8</v>
      </c>
      <c r="C9" s="2">
        <v>95309000</v>
      </c>
      <c r="D9" s="2">
        <v>1028185587</v>
      </c>
      <c r="E9" s="2">
        <v>230285286</v>
      </c>
      <c r="F9" s="2">
        <v>55737349</v>
      </c>
      <c r="G9" s="2">
        <v>286022635</v>
      </c>
      <c r="H9" s="3">
        <v>0.278181914448486</v>
      </c>
      <c r="I9" s="4">
        <v>0.58480677585537599</v>
      </c>
      <c r="J9" s="4">
        <v>0.34250000000000003</v>
      </c>
    </row>
    <row r="10" spans="1:10" ht="24" customHeight="1" x14ac:dyDescent="0.25">
      <c r="A10" t="s">
        <v>39</v>
      </c>
      <c r="B10" s="2">
        <v>10</v>
      </c>
      <c r="C10" s="2">
        <v>10216271.92</v>
      </c>
      <c r="D10" s="2">
        <v>716673725</v>
      </c>
      <c r="E10" s="2">
        <v>102233963.12</v>
      </c>
      <c r="F10" s="2">
        <v>3161662.35</v>
      </c>
      <c r="G10" s="2">
        <v>105395625.47</v>
      </c>
      <c r="H10" s="3">
        <v>0.14706221505469599</v>
      </c>
      <c r="I10" s="4">
        <v>0.30947319871258899</v>
      </c>
      <c r="J10" s="4">
        <v>0.57899999999999996</v>
      </c>
    </row>
    <row r="11" spans="1:10" ht="24" customHeight="1" x14ac:dyDescent="0.25">
      <c r="A11" t="s">
        <v>42</v>
      </c>
      <c r="B11" s="2">
        <v>10</v>
      </c>
      <c r="C11" s="2">
        <v>2338621.9700000002</v>
      </c>
      <c r="D11" s="2">
        <v>502810669.19</v>
      </c>
      <c r="E11" s="2">
        <v>12295311.66</v>
      </c>
      <c r="F11" s="2">
        <v>469234.8</v>
      </c>
      <c r="G11" s="2">
        <v>12764546.460000001</v>
      </c>
      <c r="H11" s="3">
        <v>2.53863874459207E-2</v>
      </c>
      <c r="I11" s="4">
        <v>0.20064585299350499</v>
      </c>
      <c r="J11" s="4">
        <v>0.45100000000000001</v>
      </c>
    </row>
    <row r="12" spans="1:10" ht="23.25" customHeight="1" x14ac:dyDescent="0.25">
      <c r="A12" t="s">
        <v>38</v>
      </c>
      <c r="B12" s="2">
        <v>14</v>
      </c>
      <c r="C12" s="2">
        <v>68458695.859999999</v>
      </c>
      <c r="D12" s="2">
        <v>448039911.68000001</v>
      </c>
      <c r="E12" s="2">
        <v>34070377.939999998</v>
      </c>
      <c r="F12" s="2">
        <v>22563429.190000001</v>
      </c>
      <c r="G12" s="2">
        <v>56633807.130000003</v>
      </c>
      <c r="H12" s="3">
        <v>0.12640348695195999</v>
      </c>
      <c r="I12" s="4">
        <v>0.32959186421171199</v>
      </c>
      <c r="J12" s="4">
        <v>0.316428571428571</v>
      </c>
    </row>
    <row r="13" spans="1:10" ht="25.5" customHeight="1" x14ac:dyDescent="0.25">
      <c r="A13" t="s">
        <v>46</v>
      </c>
      <c r="B13" s="2">
        <v>2</v>
      </c>
      <c r="C13" s="2">
        <v>2001</v>
      </c>
      <c r="D13" s="2">
        <v>63200000</v>
      </c>
      <c r="E13" s="2">
        <v>0</v>
      </c>
      <c r="F13" s="2">
        <v>0</v>
      </c>
      <c r="G13" s="2">
        <v>0</v>
      </c>
      <c r="H13" s="3">
        <v>0</v>
      </c>
      <c r="I13" s="4">
        <v>0</v>
      </c>
      <c r="J13" s="4">
        <v>0</v>
      </c>
    </row>
    <row r="14" spans="1:10" ht="25.5" customHeight="1" x14ac:dyDescent="0.25">
      <c r="B14" s="2">
        <f t="shared" ref="B14:G14" si="0">SUBTOTAL(109,B4:B13)</f>
        <v>172</v>
      </c>
      <c r="C14" s="2">
        <f t="shared" si="0"/>
        <v>3222658149.6800003</v>
      </c>
      <c r="D14" s="2">
        <f t="shared" si="0"/>
        <v>38927318869.020004</v>
      </c>
      <c r="E14" s="2">
        <f t="shared" si="0"/>
        <v>14219078214.790001</v>
      </c>
      <c r="F14" s="2">
        <f t="shared" si="0"/>
        <v>548827612.95000005</v>
      </c>
      <c r="G14" s="2">
        <f t="shared" si="0"/>
        <v>14767905827.739998</v>
      </c>
    </row>
  </sheetData>
  <mergeCells count="1">
    <mergeCell ref="A1:J1"/>
  </mergeCells>
  <pageMargins left="0.7" right="0.7" top="0.75" bottom="0.75" header="0.3" footer="0.3"/>
  <pageSetup paperSize="9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E37CF-78F6-427A-9BA7-23D6EAA1B624}">
  <sheetPr>
    <pageSetUpPr fitToPage="1"/>
  </sheetPr>
  <dimension ref="A1:J13"/>
  <sheetViews>
    <sheetView workbookViewId="0">
      <selection activeCell="D17" sqref="D17"/>
    </sheetView>
  </sheetViews>
  <sheetFormatPr defaultRowHeight="15" x14ac:dyDescent="0.25"/>
  <cols>
    <col min="1" max="1" width="30.42578125" customWidth="1"/>
    <col min="3" max="3" width="16.140625" customWidth="1"/>
    <col min="4" max="4" width="15" bestFit="1" customWidth="1"/>
    <col min="5" max="5" width="14.42578125" bestFit="1" customWidth="1"/>
    <col min="6" max="6" width="11.140625" bestFit="1" customWidth="1"/>
    <col min="7" max="7" width="13.85546875" bestFit="1" customWidth="1"/>
    <col min="8" max="8" width="11.28515625" bestFit="1" customWidth="1"/>
    <col min="9" max="9" width="10.85546875" bestFit="1" customWidth="1"/>
    <col min="10" max="10" width="11.28515625" bestFit="1" customWidth="1"/>
  </cols>
  <sheetData>
    <row r="1" spans="1:10" x14ac:dyDescent="0.25">
      <c r="A1" s="18" t="s">
        <v>229</v>
      </c>
      <c r="B1" s="18"/>
      <c r="C1" s="18"/>
      <c r="D1" s="18"/>
      <c r="E1" s="18"/>
      <c r="F1" s="18"/>
      <c r="G1" s="18"/>
      <c r="H1" s="18"/>
      <c r="I1" s="18"/>
      <c r="J1" s="18"/>
    </row>
    <row r="3" spans="1:10" ht="45" x14ac:dyDescent="0.25">
      <c r="A3" s="1" t="s">
        <v>47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10</v>
      </c>
      <c r="J3" s="1" t="s">
        <v>11</v>
      </c>
    </row>
    <row r="4" spans="1:10" ht="26.25" customHeight="1" x14ac:dyDescent="0.25">
      <c r="A4" s="1" t="s">
        <v>48</v>
      </c>
      <c r="B4" s="2">
        <v>32</v>
      </c>
      <c r="C4" s="2">
        <v>1661805584.1099999</v>
      </c>
      <c r="D4" s="2">
        <v>24926120852.5</v>
      </c>
      <c r="E4" s="2">
        <v>11164608665.91</v>
      </c>
      <c r="F4" s="2">
        <v>306392094.36000001</v>
      </c>
      <c r="G4" s="2">
        <v>11471000760.27</v>
      </c>
      <c r="H4" s="3">
        <v>0.46019999775133502</v>
      </c>
      <c r="I4" s="4">
        <v>0.18437300806405199</v>
      </c>
      <c r="J4" s="4">
        <v>0.359375</v>
      </c>
    </row>
    <row r="5" spans="1:10" ht="27" customHeight="1" x14ac:dyDescent="0.25">
      <c r="A5" s="1" t="s">
        <v>49</v>
      </c>
      <c r="B5" s="2">
        <v>57</v>
      </c>
      <c r="C5" s="2">
        <v>908716422.60000002</v>
      </c>
      <c r="D5" s="2">
        <v>11491323542.76</v>
      </c>
      <c r="E5" s="2">
        <v>2300530077</v>
      </c>
      <c r="F5" s="2">
        <v>182688585.88</v>
      </c>
      <c r="G5" s="2">
        <v>2483218662.8800001</v>
      </c>
      <c r="H5" s="3">
        <v>0.21609509589037099</v>
      </c>
      <c r="I5" s="4">
        <v>0.201040260015655</v>
      </c>
      <c r="J5" s="4">
        <v>0.15736842105263199</v>
      </c>
    </row>
    <row r="6" spans="1:10" ht="28.5" customHeight="1" x14ac:dyDescent="0.25">
      <c r="A6" s="1" t="s">
        <v>50</v>
      </c>
      <c r="B6" s="2">
        <v>6</v>
      </c>
      <c r="C6" s="2">
        <v>251380831.31</v>
      </c>
      <c r="D6" s="2">
        <v>973321359.84000003</v>
      </c>
      <c r="E6" s="2">
        <v>273131145.51999998</v>
      </c>
      <c r="F6" s="2">
        <v>5090505.26</v>
      </c>
      <c r="G6" s="2">
        <v>278221650.77999997</v>
      </c>
      <c r="H6" s="3">
        <v>0.28584767812527601</v>
      </c>
      <c r="I6" s="4">
        <v>2.0250172749736998E-2</v>
      </c>
      <c r="J6" s="4">
        <v>0.53333333333333299</v>
      </c>
    </row>
    <row r="7" spans="1:10" ht="27.75" customHeight="1" x14ac:dyDescent="0.25">
      <c r="A7" s="1" t="s">
        <v>51</v>
      </c>
      <c r="B7" s="2">
        <v>35</v>
      </c>
      <c r="C7" s="2">
        <v>256098624.18000001</v>
      </c>
      <c r="D7" s="2">
        <v>804719982.35000002</v>
      </c>
      <c r="E7" s="2">
        <v>318822933.66000003</v>
      </c>
      <c r="F7" s="2">
        <v>21730794.75</v>
      </c>
      <c r="G7" s="2">
        <v>340553728.41000003</v>
      </c>
      <c r="H7" s="3">
        <v>0.42319531747613798</v>
      </c>
      <c r="I7" s="4">
        <v>8.4853227226735994E-2</v>
      </c>
      <c r="J7" s="4">
        <v>0.73142857142857098</v>
      </c>
    </row>
    <row r="8" spans="1:10" ht="27" customHeight="1" x14ac:dyDescent="0.25">
      <c r="A8" s="1" t="s">
        <v>52</v>
      </c>
      <c r="B8" s="2">
        <v>11</v>
      </c>
      <c r="C8" s="2">
        <v>35178133.079999998</v>
      </c>
      <c r="D8" s="2">
        <v>265943604.58000001</v>
      </c>
      <c r="E8" s="2">
        <v>5711202.4400000004</v>
      </c>
      <c r="F8" s="2">
        <v>0</v>
      </c>
      <c r="G8" s="2">
        <v>5711202.4400000004</v>
      </c>
      <c r="H8" s="3">
        <v>2.1475238891416899E-2</v>
      </c>
      <c r="I8" s="4">
        <v>0</v>
      </c>
      <c r="J8" s="4">
        <v>0.204545454545455</v>
      </c>
    </row>
    <row r="9" spans="1:10" ht="26.25" customHeight="1" x14ac:dyDescent="0.25">
      <c r="A9" s="1" t="s">
        <v>53</v>
      </c>
      <c r="B9" s="2">
        <v>2</v>
      </c>
      <c r="C9" s="2">
        <v>36002000</v>
      </c>
      <c r="D9" s="2">
        <v>185244000</v>
      </c>
      <c r="E9" s="2">
        <v>27000</v>
      </c>
      <c r="F9" s="2">
        <v>0</v>
      </c>
      <c r="G9" s="2">
        <v>27000</v>
      </c>
      <c r="H9" s="3">
        <v>1.4575370862214199E-4</v>
      </c>
      <c r="I9" s="4">
        <v>0</v>
      </c>
      <c r="J9" s="4">
        <v>0</v>
      </c>
    </row>
    <row r="10" spans="1:10" ht="26.25" customHeight="1" x14ac:dyDescent="0.25">
      <c r="A10" s="1" t="s">
        <v>54</v>
      </c>
      <c r="B10" s="2">
        <v>9</v>
      </c>
      <c r="C10" s="2">
        <v>19511713.629999999</v>
      </c>
      <c r="D10" s="2">
        <v>171420000</v>
      </c>
      <c r="E10" s="2">
        <v>103666366.5</v>
      </c>
      <c r="F10" s="2">
        <v>15191713.630000001</v>
      </c>
      <c r="G10" s="2">
        <v>118858080.13</v>
      </c>
      <c r="H10" s="3">
        <v>0.693373469431805</v>
      </c>
      <c r="I10" s="4">
        <v>0.77859453649638199</v>
      </c>
      <c r="J10" s="4">
        <v>0.31111111111111101</v>
      </c>
    </row>
    <row r="11" spans="1:10" ht="23.25" customHeight="1" x14ac:dyDescent="0.25">
      <c r="A11" s="1" t="s">
        <v>55</v>
      </c>
      <c r="B11" s="2">
        <v>11</v>
      </c>
      <c r="C11" s="2">
        <v>31682176.219999999</v>
      </c>
      <c r="D11" s="2">
        <v>69291727.700000003</v>
      </c>
      <c r="E11" s="2">
        <v>37553522.020000003</v>
      </c>
      <c r="F11" s="2">
        <v>12134275.15</v>
      </c>
      <c r="G11" s="2">
        <v>49687797.170000002</v>
      </c>
      <c r="H11" s="3">
        <v>0.71708122772063598</v>
      </c>
      <c r="I11" s="4">
        <v>0.38300005232405698</v>
      </c>
      <c r="J11" s="4">
        <v>0.58818181818181803</v>
      </c>
    </row>
    <row r="12" spans="1:10" ht="26.25" customHeight="1" x14ac:dyDescent="0.25">
      <c r="A12" s="1" t="s">
        <v>56</v>
      </c>
      <c r="B12" s="2">
        <v>9</v>
      </c>
      <c r="C12" s="2">
        <v>22282664.550000001</v>
      </c>
      <c r="D12" s="2">
        <v>39933799.289999999</v>
      </c>
      <c r="E12" s="2">
        <v>15027301.74</v>
      </c>
      <c r="F12" s="2">
        <v>5599643.9199999999</v>
      </c>
      <c r="G12" s="2">
        <v>20626945.66</v>
      </c>
      <c r="H12" s="3">
        <v>0.51652850534472605</v>
      </c>
      <c r="I12" s="4">
        <v>0.25130046307679998</v>
      </c>
      <c r="J12" s="4">
        <v>0.86</v>
      </c>
    </row>
    <row r="13" spans="1:10" ht="22.5" customHeight="1" x14ac:dyDescent="0.25">
      <c r="B13" s="2">
        <f>SUBTOTAL(109,Table119[Proje Sayısı])</f>
        <v>172</v>
      </c>
      <c r="C13" s="2">
        <f>SUBTOTAL(109,Table119[Toplam Yıl Ödeneği])</f>
        <v>3222658149.6799998</v>
      </c>
      <c r="D13" s="2">
        <f>SUBTOTAL(109,Table119[Toplam Proje Tutarı])</f>
        <v>38927318869.019997</v>
      </c>
      <c r="E13" s="2">
        <f>SUBTOTAL(109,Table119[Önceki Yıllar Toplam Harcaması])</f>
        <v>14219078214.790001</v>
      </c>
      <c r="F13" s="2">
        <f>SUBTOTAL(109,Table119[Yılı Harcama Tutarı])</f>
        <v>548827612.94999993</v>
      </c>
      <c r="G13" s="2">
        <f>SUBTOTAL(109,Table119[Toplam Harcama Tutarı])</f>
        <v>14767905827.740002</v>
      </c>
      <c r="H13" s="12" t="s">
        <v>230</v>
      </c>
      <c r="I13" s="12" t="s">
        <v>231</v>
      </c>
    </row>
  </sheetData>
  <mergeCells count="1">
    <mergeCell ref="A1:J1"/>
  </mergeCells>
  <pageMargins left="0.7" right="0.7" top="0.75" bottom="0.75" header="0.3" footer="0.3"/>
  <pageSetup paperSize="9" scale="91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C609A-FD21-44FF-B321-4CBC4A5CFC0B}">
  <dimension ref="A1:K10"/>
  <sheetViews>
    <sheetView workbookViewId="0">
      <selection activeCell="N10" sqref="N10"/>
    </sheetView>
  </sheetViews>
  <sheetFormatPr defaultRowHeight="15" x14ac:dyDescent="0.25"/>
  <cols>
    <col min="1" max="1" width="41" style="1" customWidth="1"/>
    <col min="2" max="2" width="11.5703125" customWidth="1"/>
    <col min="3" max="3" width="11.140625" bestFit="1" customWidth="1"/>
  </cols>
  <sheetData>
    <row r="1" spans="1:11" x14ac:dyDescent="0.25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1" ht="75" x14ac:dyDescent="0.25">
      <c r="A3" s="1" t="s">
        <v>57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58</v>
      </c>
    </row>
    <row r="4" spans="1:11" ht="18.75" customHeight="1" x14ac:dyDescent="0.25">
      <c r="A4" s="1" t="s">
        <v>59</v>
      </c>
      <c r="B4" s="2">
        <v>2000000</v>
      </c>
      <c r="C4" s="2">
        <v>2000000</v>
      </c>
      <c r="D4" s="2">
        <v>0</v>
      </c>
      <c r="E4" s="2">
        <v>0</v>
      </c>
      <c r="F4" s="2">
        <v>0</v>
      </c>
      <c r="G4" s="3">
        <v>0</v>
      </c>
      <c r="H4" s="4">
        <v>0</v>
      </c>
      <c r="I4" s="4">
        <v>0</v>
      </c>
      <c r="J4" s="4">
        <v>0</v>
      </c>
      <c r="K4" t="s">
        <v>44</v>
      </c>
    </row>
    <row r="5" spans="1:11" ht="21.75" customHeight="1" x14ac:dyDescent="0.25">
      <c r="A5" s="1" t="s">
        <v>60</v>
      </c>
      <c r="B5" s="2">
        <v>1000000</v>
      </c>
      <c r="C5" s="2">
        <v>1000000</v>
      </c>
      <c r="D5" s="2">
        <v>0</v>
      </c>
      <c r="E5" s="2">
        <v>0</v>
      </c>
      <c r="F5" s="2">
        <v>0</v>
      </c>
      <c r="G5" s="3">
        <v>0</v>
      </c>
      <c r="H5" s="4">
        <v>0</v>
      </c>
      <c r="I5" s="4">
        <v>0</v>
      </c>
      <c r="J5" s="4">
        <v>0</v>
      </c>
      <c r="K5" t="s">
        <v>44</v>
      </c>
    </row>
    <row r="6" spans="1:11" ht="30" x14ac:dyDescent="0.25">
      <c r="A6" s="1" t="s">
        <v>61</v>
      </c>
      <c r="B6" s="2">
        <v>2000</v>
      </c>
      <c r="C6" s="2">
        <v>21240000</v>
      </c>
      <c r="D6" s="2">
        <v>0</v>
      </c>
      <c r="E6" s="2">
        <v>0</v>
      </c>
      <c r="F6" s="2">
        <v>0</v>
      </c>
      <c r="G6" s="3">
        <v>0</v>
      </c>
      <c r="H6" s="4">
        <v>0</v>
      </c>
      <c r="I6" s="4">
        <v>0</v>
      </c>
      <c r="J6" s="4">
        <v>0.68</v>
      </c>
      <c r="K6" t="s">
        <v>44</v>
      </c>
    </row>
    <row r="7" spans="1:11" ht="45" x14ac:dyDescent="0.25">
      <c r="A7" s="1" t="s">
        <v>62</v>
      </c>
      <c r="B7" s="2">
        <v>36998000</v>
      </c>
      <c r="C7" s="2">
        <v>88000000</v>
      </c>
      <c r="D7" s="2">
        <v>0</v>
      </c>
      <c r="E7" s="2">
        <v>0</v>
      </c>
      <c r="F7" s="2">
        <v>0</v>
      </c>
      <c r="G7" s="3">
        <v>0</v>
      </c>
      <c r="H7" s="4">
        <v>0</v>
      </c>
      <c r="I7" s="4">
        <v>0</v>
      </c>
      <c r="J7" s="4">
        <v>0.28999999999999998</v>
      </c>
      <c r="K7" t="s">
        <v>44</v>
      </c>
    </row>
    <row r="8" spans="1:11" ht="21" customHeight="1" x14ac:dyDescent="0.25">
      <c r="A8" s="1" t="s">
        <v>63</v>
      </c>
      <c r="B8" s="2">
        <v>60000000</v>
      </c>
      <c r="C8" s="2">
        <v>60000000</v>
      </c>
      <c r="D8" s="2">
        <v>0</v>
      </c>
      <c r="E8" s="2">
        <v>2318433.15</v>
      </c>
      <c r="F8" s="2">
        <v>2318433.15</v>
      </c>
      <c r="G8" s="3">
        <v>3.8640552500000001E-2</v>
      </c>
      <c r="H8" s="4">
        <v>3.8640552500000001E-2</v>
      </c>
      <c r="I8" s="4">
        <v>3.8640552500000001E-2</v>
      </c>
      <c r="J8" s="4">
        <v>0.04</v>
      </c>
      <c r="K8" t="s">
        <v>44</v>
      </c>
    </row>
    <row r="9" spans="1:11" ht="21.75" customHeight="1" x14ac:dyDescent="0.25">
      <c r="A9" s="1" t="s">
        <v>64</v>
      </c>
      <c r="B9" s="2">
        <v>2000000</v>
      </c>
      <c r="C9" s="2">
        <v>2000000</v>
      </c>
      <c r="D9" s="2">
        <v>0</v>
      </c>
      <c r="E9" s="2">
        <v>0</v>
      </c>
      <c r="F9" s="2">
        <v>0</v>
      </c>
      <c r="G9" s="3">
        <v>0</v>
      </c>
      <c r="H9" s="4">
        <v>0</v>
      </c>
      <c r="I9" s="4">
        <v>0</v>
      </c>
      <c r="J9" s="4">
        <v>0</v>
      </c>
      <c r="K9" t="s">
        <v>44</v>
      </c>
    </row>
    <row r="10" spans="1:11" ht="23.25" customHeight="1" x14ac:dyDescent="0.25">
      <c r="B10" s="2">
        <f t="shared" ref="B10:F10" si="0">SUBTOTAL(109,B4:B9)</f>
        <v>102000000</v>
      </c>
      <c r="C10" s="2">
        <f t="shared" si="0"/>
        <v>174240000</v>
      </c>
      <c r="D10" s="2">
        <f t="shared" si="0"/>
        <v>0</v>
      </c>
      <c r="E10" s="2">
        <f t="shared" si="0"/>
        <v>2318433.15</v>
      </c>
      <c r="F10" s="2">
        <f t="shared" si="0"/>
        <v>2318433.15</v>
      </c>
      <c r="G10" s="5" t="s">
        <v>65</v>
      </c>
      <c r="H10" s="5" t="s">
        <v>66</v>
      </c>
      <c r="I10" s="5" t="s">
        <v>66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0A991-96C3-4A43-A763-5E3C4063401B}">
  <dimension ref="A1:K25"/>
  <sheetViews>
    <sheetView workbookViewId="0">
      <selection activeCell="Q11" sqref="Q11"/>
    </sheetView>
  </sheetViews>
  <sheetFormatPr defaultRowHeight="15" x14ac:dyDescent="0.25"/>
  <cols>
    <col min="1" max="1" width="43.5703125" style="1" customWidth="1"/>
    <col min="2" max="2" width="10.42578125" customWidth="1"/>
    <col min="3" max="3" width="11.140625" bestFit="1" customWidth="1"/>
    <col min="4" max="6" width="10.85546875" bestFit="1" customWidth="1"/>
  </cols>
  <sheetData>
    <row r="1" spans="1:11" x14ac:dyDescent="0.25">
      <c r="A1" s="18" t="s">
        <v>31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1" ht="75" x14ac:dyDescent="0.25">
      <c r="A3" s="1" t="s">
        <v>57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58</v>
      </c>
    </row>
    <row r="4" spans="1:11" ht="30" x14ac:dyDescent="0.25">
      <c r="A4" s="1" t="s">
        <v>67</v>
      </c>
      <c r="B4" s="2">
        <v>3240000</v>
      </c>
      <c r="C4" s="2">
        <v>3240000</v>
      </c>
      <c r="D4" s="2">
        <v>0</v>
      </c>
      <c r="E4" s="2">
        <v>3240000</v>
      </c>
      <c r="F4" s="2">
        <v>3240000</v>
      </c>
      <c r="G4" s="3">
        <v>1</v>
      </c>
      <c r="H4" s="4">
        <v>1</v>
      </c>
      <c r="I4" s="4">
        <v>1</v>
      </c>
      <c r="J4" s="4">
        <v>1</v>
      </c>
      <c r="K4" t="s">
        <v>38</v>
      </c>
    </row>
    <row r="5" spans="1:11" ht="30" x14ac:dyDescent="0.25">
      <c r="A5" s="1" t="s">
        <v>68</v>
      </c>
      <c r="B5" s="2">
        <v>1916400</v>
      </c>
      <c r="C5" s="2">
        <v>1916400</v>
      </c>
      <c r="D5" s="2">
        <v>0</v>
      </c>
      <c r="E5" s="2">
        <v>1916400</v>
      </c>
      <c r="F5" s="2">
        <v>1916400</v>
      </c>
      <c r="G5" s="3">
        <v>1</v>
      </c>
      <c r="H5" s="4">
        <v>1</v>
      </c>
      <c r="I5" s="4">
        <v>1</v>
      </c>
      <c r="J5" s="4">
        <v>1</v>
      </c>
      <c r="K5" t="s">
        <v>38</v>
      </c>
    </row>
    <row r="6" spans="1:11" ht="30" x14ac:dyDescent="0.25">
      <c r="A6" s="1" t="s">
        <v>69</v>
      </c>
      <c r="B6" s="2">
        <v>690000</v>
      </c>
      <c r="C6" s="2">
        <v>1290000</v>
      </c>
      <c r="D6" s="2">
        <v>600000</v>
      </c>
      <c r="E6" s="2">
        <v>0</v>
      </c>
      <c r="F6" s="2">
        <v>600000</v>
      </c>
      <c r="G6" s="3">
        <v>0.46511627906976699</v>
      </c>
      <c r="H6" s="4">
        <v>0</v>
      </c>
      <c r="I6" s="4">
        <v>0</v>
      </c>
      <c r="J6" s="4">
        <v>0.46</v>
      </c>
      <c r="K6" t="s">
        <v>43</v>
      </c>
    </row>
    <row r="7" spans="1:11" ht="30" x14ac:dyDescent="0.25">
      <c r="A7" s="1" t="s">
        <v>70</v>
      </c>
      <c r="B7" s="2">
        <v>5414383</v>
      </c>
      <c r="C7" s="2">
        <v>5414383</v>
      </c>
      <c r="D7" s="2">
        <v>0</v>
      </c>
      <c r="E7" s="2">
        <v>0</v>
      </c>
      <c r="F7" s="2">
        <v>0</v>
      </c>
      <c r="G7" s="3">
        <v>0</v>
      </c>
      <c r="H7" s="4">
        <v>0</v>
      </c>
      <c r="I7" s="4">
        <v>0</v>
      </c>
      <c r="J7" s="4">
        <v>0</v>
      </c>
      <c r="K7" t="s">
        <v>39</v>
      </c>
    </row>
    <row r="8" spans="1:11" ht="30" x14ac:dyDescent="0.25">
      <c r="A8" s="1" t="s">
        <v>71</v>
      </c>
      <c r="B8" s="2">
        <v>9530322</v>
      </c>
      <c r="C8" s="2">
        <v>9530322</v>
      </c>
      <c r="D8" s="2">
        <v>0</v>
      </c>
      <c r="E8" s="2">
        <v>0</v>
      </c>
      <c r="F8" s="2">
        <v>0</v>
      </c>
      <c r="G8" s="3">
        <v>0</v>
      </c>
      <c r="H8" s="4">
        <v>0</v>
      </c>
      <c r="I8" s="4">
        <v>0</v>
      </c>
      <c r="J8" s="4">
        <v>0</v>
      </c>
      <c r="K8" t="s">
        <v>44</v>
      </c>
    </row>
    <row r="9" spans="1:11" ht="30" x14ac:dyDescent="0.25">
      <c r="A9" s="1" t="s">
        <v>72</v>
      </c>
      <c r="B9" s="2">
        <v>12696157</v>
      </c>
      <c r="C9" s="2">
        <v>12696157</v>
      </c>
      <c r="D9" s="2">
        <v>0</v>
      </c>
      <c r="E9" s="2">
        <v>0</v>
      </c>
      <c r="F9" s="2">
        <v>0</v>
      </c>
      <c r="G9" s="3">
        <v>0</v>
      </c>
      <c r="H9" s="4">
        <v>0</v>
      </c>
      <c r="I9" s="4">
        <v>0</v>
      </c>
      <c r="J9" s="4">
        <v>0</v>
      </c>
      <c r="K9" t="s">
        <v>45</v>
      </c>
    </row>
    <row r="10" spans="1:11" ht="30" x14ac:dyDescent="0.25">
      <c r="A10" s="1" t="s">
        <v>73</v>
      </c>
      <c r="B10" s="2">
        <v>439554</v>
      </c>
      <c r="C10" s="2">
        <v>2040000</v>
      </c>
      <c r="D10" s="2">
        <v>439554</v>
      </c>
      <c r="E10" s="2">
        <v>439554</v>
      </c>
      <c r="F10" s="2">
        <v>879108</v>
      </c>
      <c r="G10" s="3">
        <v>0.43093529411764703</v>
      </c>
      <c r="H10" s="4">
        <v>1</v>
      </c>
      <c r="I10" s="4">
        <v>1</v>
      </c>
      <c r="J10" s="4">
        <v>1</v>
      </c>
      <c r="K10" t="s">
        <v>38</v>
      </c>
    </row>
    <row r="11" spans="1:11" ht="30" x14ac:dyDescent="0.25">
      <c r="A11" s="1" t="s">
        <v>232</v>
      </c>
      <c r="B11" s="2">
        <v>4320000</v>
      </c>
      <c r="C11" s="2">
        <v>4320000</v>
      </c>
      <c r="D11" s="2">
        <v>0</v>
      </c>
      <c r="E11" s="2">
        <v>10000</v>
      </c>
      <c r="F11" s="2">
        <v>10000</v>
      </c>
      <c r="G11" s="3">
        <v>2.3148148148148099E-3</v>
      </c>
      <c r="H11" s="4">
        <v>2.3148148148148099E-3</v>
      </c>
      <c r="I11" s="4">
        <v>2.3148148148148099E-3</v>
      </c>
      <c r="J11" s="4">
        <v>0</v>
      </c>
      <c r="K11" t="s">
        <v>44</v>
      </c>
    </row>
    <row r="12" spans="1:11" ht="30" x14ac:dyDescent="0.25">
      <c r="A12" s="1" t="s">
        <v>74</v>
      </c>
      <c r="B12" s="2">
        <v>12072992</v>
      </c>
      <c r="C12" s="2">
        <v>13008430</v>
      </c>
      <c r="D12" s="2">
        <v>0</v>
      </c>
      <c r="E12" s="2">
        <v>1972624.34</v>
      </c>
      <c r="F12" s="2">
        <v>1972624.34</v>
      </c>
      <c r="G12" s="3">
        <v>0.15164199984164101</v>
      </c>
      <c r="H12" s="4">
        <v>0.163391505601925</v>
      </c>
      <c r="I12" s="4">
        <v>0.163391505601925</v>
      </c>
      <c r="J12" s="4">
        <v>1</v>
      </c>
      <c r="K12" t="s">
        <v>44</v>
      </c>
    </row>
    <row r="13" spans="1:11" ht="30" x14ac:dyDescent="0.25">
      <c r="A13" s="1" t="s">
        <v>75</v>
      </c>
      <c r="B13" s="2">
        <v>4153293.17</v>
      </c>
      <c r="C13" s="2">
        <v>9000000</v>
      </c>
      <c r="D13" s="2">
        <v>4846706.83</v>
      </c>
      <c r="E13" s="2">
        <v>0</v>
      </c>
      <c r="F13" s="2">
        <v>4846706.83</v>
      </c>
      <c r="G13" s="3">
        <v>0.53852298111111097</v>
      </c>
      <c r="H13" s="4">
        <v>0</v>
      </c>
      <c r="I13" s="4">
        <v>0</v>
      </c>
      <c r="J13" s="4">
        <v>0.8</v>
      </c>
      <c r="K13" t="s">
        <v>44</v>
      </c>
    </row>
    <row r="14" spans="1:11" ht="22.5" customHeight="1" x14ac:dyDescent="0.25">
      <c r="A14" s="1" t="s">
        <v>76</v>
      </c>
      <c r="B14" s="2">
        <v>2243544</v>
      </c>
      <c r="C14" s="2">
        <v>3931939</v>
      </c>
      <c r="D14" s="2">
        <v>0</v>
      </c>
      <c r="E14" s="2">
        <v>1126972.2</v>
      </c>
      <c r="F14" s="2">
        <v>1126972.2</v>
      </c>
      <c r="G14" s="3">
        <v>0.28661996027914</v>
      </c>
      <c r="H14" s="4">
        <v>0.50231785068623602</v>
      </c>
      <c r="I14" s="4">
        <v>0.50231785068623602</v>
      </c>
      <c r="J14" s="4">
        <v>1</v>
      </c>
      <c r="K14" t="s">
        <v>44</v>
      </c>
    </row>
    <row r="15" spans="1:11" ht="30" x14ac:dyDescent="0.25">
      <c r="A15" s="1" t="s">
        <v>77</v>
      </c>
      <c r="B15" s="2">
        <v>960000</v>
      </c>
      <c r="C15" s="2">
        <v>960000</v>
      </c>
      <c r="D15" s="2">
        <v>0</v>
      </c>
      <c r="E15" s="2">
        <v>960000</v>
      </c>
      <c r="F15" s="2">
        <v>960000</v>
      </c>
      <c r="G15" s="3">
        <v>1</v>
      </c>
      <c r="H15" s="4">
        <v>1</v>
      </c>
      <c r="I15" s="4">
        <v>1</v>
      </c>
      <c r="J15" s="4">
        <v>1</v>
      </c>
      <c r="K15" t="s">
        <v>44</v>
      </c>
    </row>
    <row r="16" spans="1:11" ht="45" x14ac:dyDescent="0.25">
      <c r="A16" s="1" t="s">
        <v>78</v>
      </c>
      <c r="B16" s="2">
        <v>1494221.08</v>
      </c>
      <c r="C16" s="2">
        <v>1494221.08</v>
      </c>
      <c r="D16" s="2">
        <v>0</v>
      </c>
      <c r="E16" s="2">
        <v>0</v>
      </c>
      <c r="F16" s="2">
        <v>0</v>
      </c>
      <c r="G16" s="3">
        <v>0</v>
      </c>
      <c r="H16" s="4">
        <v>0</v>
      </c>
      <c r="I16" s="4">
        <v>0</v>
      </c>
      <c r="J16" s="4">
        <v>0</v>
      </c>
      <c r="K16" t="s">
        <v>44</v>
      </c>
    </row>
    <row r="17" spans="1:11" ht="30" x14ac:dyDescent="0.25">
      <c r="A17" s="1" t="s">
        <v>79</v>
      </c>
      <c r="B17" s="2">
        <v>30438</v>
      </c>
      <c r="C17" s="2">
        <v>30978</v>
      </c>
      <c r="D17" s="2">
        <v>0</v>
      </c>
      <c r="E17" s="2">
        <v>30438</v>
      </c>
      <c r="F17" s="2">
        <v>30438</v>
      </c>
      <c r="G17" s="3">
        <v>0.98256827425915205</v>
      </c>
      <c r="H17" s="4">
        <v>1</v>
      </c>
      <c r="I17" s="4">
        <v>1</v>
      </c>
      <c r="J17" s="4">
        <v>1</v>
      </c>
      <c r="K17" t="s">
        <v>44</v>
      </c>
    </row>
    <row r="18" spans="1:11" ht="30" x14ac:dyDescent="0.25">
      <c r="A18" s="1" t="s">
        <v>233</v>
      </c>
      <c r="B18" s="2">
        <v>1540047.38</v>
      </c>
      <c r="C18" s="2">
        <v>11720642.289999999</v>
      </c>
      <c r="D18" s="2">
        <v>10180594.91</v>
      </c>
      <c r="E18" s="2">
        <v>1540047.38</v>
      </c>
      <c r="F18" s="2">
        <v>11720622.289999999</v>
      </c>
      <c r="G18" s="3">
        <v>1</v>
      </c>
      <c r="H18" s="4">
        <v>1</v>
      </c>
      <c r="I18" s="4">
        <v>1</v>
      </c>
      <c r="J18" s="4">
        <v>1</v>
      </c>
      <c r="K18" t="s">
        <v>44</v>
      </c>
    </row>
    <row r="19" spans="1:11" ht="30" x14ac:dyDescent="0.25">
      <c r="A19" s="1" t="s">
        <v>80</v>
      </c>
      <c r="B19" s="2">
        <v>515328</v>
      </c>
      <c r="C19" s="2">
        <v>515328</v>
      </c>
      <c r="D19" s="2">
        <v>0</v>
      </c>
      <c r="E19" s="2">
        <v>0</v>
      </c>
      <c r="F19" s="2">
        <v>0</v>
      </c>
      <c r="G19" s="3">
        <v>0</v>
      </c>
      <c r="H19" s="4">
        <v>0</v>
      </c>
      <c r="I19" s="4">
        <v>0</v>
      </c>
      <c r="J19" s="4">
        <v>0</v>
      </c>
      <c r="K19" t="s">
        <v>39</v>
      </c>
    </row>
    <row r="20" spans="1:11" ht="30" x14ac:dyDescent="0.25">
      <c r="A20" s="1" t="s">
        <v>81</v>
      </c>
      <c r="B20" s="2">
        <v>1874928</v>
      </c>
      <c r="C20" s="2">
        <v>1874928</v>
      </c>
      <c r="D20" s="2">
        <v>0</v>
      </c>
      <c r="E20" s="2">
        <v>1874928</v>
      </c>
      <c r="F20" s="2">
        <v>1874928</v>
      </c>
      <c r="G20" s="3">
        <v>1</v>
      </c>
      <c r="H20" s="4">
        <v>1</v>
      </c>
      <c r="I20" s="4">
        <v>1</v>
      </c>
      <c r="J20" s="4">
        <v>1</v>
      </c>
      <c r="K20" t="s">
        <v>44</v>
      </c>
    </row>
    <row r="21" spans="1:11" ht="19.5" customHeight="1" x14ac:dyDescent="0.25">
      <c r="A21" s="1" t="s">
        <v>82</v>
      </c>
      <c r="B21" s="2">
        <v>720799.84</v>
      </c>
      <c r="C21" s="2">
        <v>720799.84</v>
      </c>
      <c r="D21" s="2">
        <v>0</v>
      </c>
      <c r="E21" s="2">
        <v>0</v>
      </c>
      <c r="F21" s="2">
        <v>0</v>
      </c>
      <c r="G21" s="3">
        <v>0</v>
      </c>
      <c r="H21" s="4">
        <v>0</v>
      </c>
      <c r="I21" s="4">
        <v>0</v>
      </c>
      <c r="J21" s="4">
        <v>0</v>
      </c>
      <c r="K21" t="s">
        <v>44</v>
      </c>
    </row>
    <row r="22" spans="1:11" ht="22.5" customHeight="1" x14ac:dyDescent="0.25">
      <c r="A22" s="1" t="s">
        <v>234</v>
      </c>
      <c r="B22" s="2">
        <v>5505756.0599999996</v>
      </c>
      <c r="C22" s="2">
        <v>38700000</v>
      </c>
      <c r="D22" s="2">
        <v>33194243.940000001</v>
      </c>
      <c r="E22" s="2">
        <v>0</v>
      </c>
      <c r="F22" s="2">
        <v>33194243.940000001</v>
      </c>
      <c r="G22" s="3">
        <v>0.85773240155038799</v>
      </c>
      <c r="H22" s="4">
        <v>0</v>
      </c>
      <c r="I22" s="4">
        <v>0</v>
      </c>
      <c r="J22" s="4">
        <v>0.86</v>
      </c>
      <c r="K22" t="s">
        <v>38</v>
      </c>
    </row>
    <row r="23" spans="1:11" ht="20.25" customHeight="1" x14ac:dyDescent="0.25">
      <c r="A23" s="1" t="s">
        <v>83</v>
      </c>
      <c r="B23" s="2">
        <v>20000000</v>
      </c>
      <c r="C23" s="2">
        <v>20054946</v>
      </c>
      <c r="D23" s="2">
        <v>0</v>
      </c>
      <c r="E23" s="2">
        <v>11266876.800000001</v>
      </c>
      <c r="F23" s="2">
        <v>11266876.800000001</v>
      </c>
      <c r="G23" s="3">
        <v>0.56180040574529599</v>
      </c>
      <c r="H23" s="4">
        <v>0.56334384000000004</v>
      </c>
      <c r="I23" s="4">
        <v>0.56334384000000004</v>
      </c>
      <c r="J23" s="4">
        <v>1</v>
      </c>
      <c r="K23" t="s">
        <v>44</v>
      </c>
    </row>
    <row r="24" spans="1:11" x14ac:dyDescent="0.25">
      <c r="B24" s="2">
        <f>SUBTOTAL(109,[1]!Table1[Toplam Yıl Ödeneği])</f>
        <v>89358163.530000001</v>
      </c>
      <c r="C24" s="2">
        <f>SUBTOTAL(109,[1]!Table1[Toplam Proje Tutarı])</f>
        <v>142459474.21000001</v>
      </c>
      <c r="D24" s="2">
        <f>SUBTOTAL(109,[1]!Table1[Önceki Yıllar Toplam Harcaması])</f>
        <v>49261099.68</v>
      </c>
      <c r="E24" s="2">
        <f>SUBTOTAL(109,[1]!Table1[Yılı Harcama Tutarı])</f>
        <v>24377840.719999999</v>
      </c>
      <c r="F24" s="2">
        <f>SUBTOTAL(109,[1]!Table1[Toplam Harcama Tutarı])</f>
        <v>73638920.399999991</v>
      </c>
      <c r="G24" s="17" t="s">
        <v>235</v>
      </c>
      <c r="H24" s="17" t="s">
        <v>236</v>
      </c>
      <c r="I24" s="17" t="s">
        <v>236</v>
      </c>
    </row>
    <row r="25" spans="1:11" x14ac:dyDescent="0.25">
      <c r="B25">
        <f>SUBTOTAL(109,B4:B24)</f>
        <v>89358163.530000001</v>
      </c>
      <c r="C25">
        <f>SUBTOTAL(109,C4:C24)</f>
        <v>142459474.21000001</v>
      </c>
      <c r="D25">
        <f>SUBTOTAL(109,D4:D24)</f>
        <v>49261099.68</v>
      </c>
      <c r="E25">
        <f>SUBTOTAL(109,E4:E24)</f>
        <v>24377840.719999999</v>
      </c>
      <c r="F25">
        <f>SUBTOTAL(109,F4:F24)</f>
        <v>73638920.399999991</v>
      </c>
      <c r="G25" s="5" t="s">
        <v>33</v>
      </c>
      <c r="H25" s="5" t="s">
        <v>34</v>
      </c>
      <c r="I25" s="5" t="s">
        <v>34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64F32-1FCC-4A8B-8815-73D4DBD14368}">
  <dimension ref="A1:K41"/>
  <sheetViews>
    <sheetView topLeftCell="A7" workbookViewId="0">
      <selection activeCell="M32" sqref="M32"/>
    </sheetView>
  </sheetViews>
  <sheetFormatPr defaultRowHeight="15" x14ac:dyDescent="0.25"/>
  <cols>
    <col min="1" max="1" width="39.140625" style="1" customWidth="1"/>
    <col min="2" max="2" width="11.42578125" customWidth="1"/>
    <col min="3" max="3" width="13.85546875" bestFit="1" customWidth="1"/>
    <col min="4" max="4" width="12.7109375" bestFit="1" customWidth="1"/>
    <col min="5" max="5" width="11.140625" bestFit="1" customWidth="1"/>
    <col min="6" max="6" width="12.7109375" bestFit="1" customWidth="1"/>
  </cols>
  <sheetData>
    <row r="1" spans="1:11" x14ac:dyDescent="0.25">
      <c r="A1" s="18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1" ht="75" x14ac:dyDescent="0.25">
      <c r="A3" s="1" t="s">
        <v>57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58</v>
      </c>
    </row>
    <row r="4" spans="1:11" x14ac:dyDescent="0.25">
      <c r="A4" s="1" t="s">
        <v>84</v>
      </c>
      <c r="B4" s="2">
        <v>100000000</v>
      </c>
      <c r="C4" s="2">
        <v>723060217</v>
      </c>
      <c r="D4" s="2">
        <v>564053838</v>
      </c>
      <c r="E4" s="2">
        <v>23107896</v>
      </c>
      <c r="F4" s="2">
        <v>587161734</v>
      </c>
      <c r="G4" s="3">
        <v>0.812050947065174</v>
      </c>
      <c r="H4" s="4">
        <v>0.23107896</v>
      </c>
      <c r="I4" s="4">
        <v>0.23107896</v>
      </c>
      <c r="J4" s="4">
        <v>0.81</v>
      </c>
      <c r="K4" t="s">
        <v>44</v>
      </c>
    </row>
    <row r="5" spans="1:11" ht="24" customHeight="1" x14ac:dyDescent="0.25">
      <c r="A5" s="1" t="s">
        <v>85</v>
      </c>
      <c r="B5" s="2">
        <v>20000000</v>
      </c>
      <c r="C5" s="2">
        <v>127347833</v>
      </c>
      <c r="D5" s="2">
        <v>0</v>
      </c>
      <c r="E5" s="2">
        <v>0</v>
      </c>
      <c r="F5" s="2">
        <v>0</v>
      </c>
      <c r="G5" s="3">
        <v>0</v>
      </c>
      <c r="H5" s="4">
        <v>0</v>
      </c>
      <c r="I5" s="4">
        <v>0</v>
      </c>
      <c r="J5" s="4">
        <v>0</v>
      </c>
      <c r="K5" t="s">
        <v>44</v>
      </c>
    </row>
    <row r="6" spans="1:11" ht="27" customHeight="1" x14ac:dyDescent="0.25">
      <c r="A6" s="1" t="s">
        <v>86</v>
      </c>
      <c r="B6" s="2">
        <v>11000000</v>
      </c>
      <c r="C6" s="2">
        <v>379008920</v>
      </c>
      <c r="D6" s="2">
        <v>125930953</v>
      </c>
      <c r="E6" s="2">
        <v>0</v>
      </c>
      <c r="F6" s="2">
        <v>125930953</v>
      </c>
      <c r="G6" s="3">
        <v>0.33226382376435898</v>
      </c>
      <c r="H6" s="4">
        <v>0</v>
      </c>
      <c r="I6" s="4">
        <v>0</v>
      </c>
      <c r="J6" s="4">
        <v>0.33</v>
      </c>
      <c r="K6" t="s">
        <v>87</v>
      </c>
    </row>
    <row r="7" spans="1:11" ht="24" customHeight="1" x14ac:dyDescent="0.25">
      <c r="A7" s="1" t="s">
        <v>88</v>
      </c>
      <c r="B7" s="2">
        <v>10000000</v>
      </c>
      <c r="C7" s="2">
        <v>470368175</v>
      </c>
      <c r="D7" s="2">
        <v>159878875</v>
      </c>
      <c r="E7" s="2">
        <v>0</v>
      </c>
      <c r="F7" s="2">
        <v>159878875</v>
      </c>
      <c r="G7" s="3">
        <v>0.33990155690273899</v>
      </c>
      <c r="H7" s="4">
        <v>0</v>
      </c>
      <c r="I7" s="4">
        <v>0</v>
      </c>
      <c r="J7" s="4">
        <v>0.33</v>
      </c>
      <c r="K7" t="s">
        <v>87</v>
      </c>
    </row>
    <row r="8" spans="1:11" ht="22.5" customHeight="1" x14ac:dyDescent="0.25">
      <c r="A8" s="1" t="s">
        <v>89</v>
      </c>
      <c r="B8" s="2">
        <v>1</v>
      </c>
      <c r="C8" s="2">
        <v>60000000</v>
      </c>
      <c r="D8" s="2">
        <v>0</v>
      </c>
      <c r="E8" s="2">
        <v>0</v>
      </c>
      <c r="F8" s="2">
        <v>0</v>
      </c>
      <c r="G8" s="3">
        <v>0</v>
      </c>
      <c r="H8" s="4">
        <v>0</v>
      </c>
      <c r="I8" s="4">
        <v>0</v>
      </c>
      <c r="J8" s="4">
        <v>0</v>
      </c>
      <c r="K8" t="s">
        <v>41</v>
      </c>
    </row>
    <row r="9" spans="1:11" ht="45" x14ac:dyDescent="0.25">
      <c r="A9" s="1" t="s">
        <v>90</v>
      </c>
      <c r="B9" s="2">
        <v>2</v>
      </c>
      <c r="C9" s="2">
        <v>118682686</v>
      </c>
      <c r="D9" s="2">
        <v>13082355</v>
      </c>
      <c r="E9" s="2">
        <v>0</v>
      </c>
      <c r="F9" s="2">
        <v>13082355</v>
      </c>
      <c r="G9" s="3">
        <v>0.11022968421864</v>
      </c>
      <c r="H9" s="4">
        <v>0</v>
      </c>
      <c r="I9" s="4">
        <v>0</v>
      </c>
      <c r="J9" s="4">
        <v>0.11</v>
      </c>
      <c r="K9" t="s">
        <v>44</v>
      </c>
    </row>
    <row r="10" spans="1:11" ht="30" x14ac:dyDescent="0.25">
      <c r="A10" s="1" t="s">
        <v>91</v>
      </c>
      <c r="B10" s="2">
        <v>1</v>
      </c>
      <c r="C10" s="2">
        <v>100000000</v>
      </c>
      <c r="D10" s="2">
        <v>0</v>
      </c>
      <c r="E10" s="2">
        <v>0</v>
      </c>
      <c r="F10" s="2">
        <v>0</v>
      </c>
      <c r="G10" s="3">
        <v>0</v>
      </c>
      <c r="H10" s="4">
        <v>0</v>
      </c>
      <c r="I10" s="4">
        <v>0</v>
      </c>
      <c r="J10" s="4">
        <v>0</v>
      </c>
      <c r="K10" t="s">
        <v>87</v>
      </c>
    </row>
    <row r="11" spans="1:11" ht="45" x14ac:dyDescent="0.25">
      <c r="A11" s="1" t="s">
        <v>92</v>
      </c>
      <c r="B11" s="2">
        <v>350000</v>
      </c>
      <c r="C11" s="2">
        <v>11564490</v>
      </c>
      <c r="D11" s="2">
        <v>6476114</v>
      </c>
      <c r="E11" s="2">
        <v>0</v>
      </c>
      <c r="F11" s="2">
        <v>6476114</v>
      </c>
      <c r="G11" s="3">
        <v>0.55999996541135799</v>
      </c>
      <c r="H11" s="4">
        <v>0</v>
      </c>
      <c r="I11" s="4">
        <v>0</v>
      </c>
      <c r="J11" s="4">
        <v>0.56000000000000005</v>
      </c>
      <c r="K11" t="s">
        <v>87</v>
      </c>
    </row>
    <row r="12" spans="1:11" ht="45" x14ac:dyDescent="0.25">
      <c r="A12" s="1" t="s">
        <v>93</v>
      </c>
      <c r="B12" s="2">
        <v>1</v>
      </c>
      <c r="C12" s="2">
        <v>90000000</v>
      </c>
      <c r="D12" s="2">
        <v>0</v>
      </c>
      <c r="E12" s="2">
        <v>0</v>
      </c>
      <c r="F12" s="2">
        <v>0</v>
      </c>
      <c r="G12" s="3">
        <v>0</v>
      </c>
      <c r="H12" s="4">
        <v>0</v>
      </c>
      <c r="I12" s="4">
        <v>0</v>
      </c>
      <c r="J12" s="4">
        <v>0</v>
      </c>
      <c r="K12" t="s">
        <v>44</v>
      </c>
    </row>
    <row r="13" spans="1:11" ht="25.5" customHeight="1" x14ac:dyDescent="0.25">
      <c r="A13" s="1" t="s">
        <v>94</v>
      </c>
      <c r="B13" s="2">
        <v>0</v>
      </c>
      <c r="C13" s="2">
        <v>16000000</v>
      </c>
      <c r="D13" s="2">
        <v>0</v>
      </c>
      <c r="E13" s="2">
        <v>0</v>
      </c>
      <c r="F13" s="2">
        <v>0</v>
      </c>
      <c r="G13" s="3">
        <v>0</v>
      </c>
      <c r="H13" s="4">
        <v>0</v>
      </c>
      <c r="I13" s="4">
        <v>0</v>
      </c>
      <c r="J13" s="4">
        <v>0</v>
      </c>
      <c r="K13" t="s">
        <v>38</v>
      </c>
    </row>
    <row r="14" spans="1:11" ht="30" x14ac:dyDescent="0.25">
      <c r="A14" s="1" t="s">
        <v>95</v>
      </c>
      <c r="B14" s="2">
        <v>1</v>
      </c>
      <c r="C14" s="2">
        <v>380000000</v>
      </c>
      <c r="D14" s="2">
        <v>0</v>
      </c>
      <c r="E14" s="2">
        <v>0</v>
      </c>
      <c r="F14" s="2">
        <v>0</v>
      </c>
      <c r="G14" s="3">
        <v>0</v>
      </c>
      <c r="H14" s="4">
        <v>0</v>
      </c>
      <c r="I14" s="4">
        <v>0</v>
      </c>
      <c r="J14" s="4">
        <v>0</v>
      </c>
      <c r="K14" t="s">
        <v>37</v>
      </c>
    </row>
    <row r="15" spans="1:11" ht="24" customHeight="1" x14ac:dyDescent="0.25">
      <c r="A15" s="1" t="s">
        <v>96</v>
      </c>
      <c r="B15" s="2">
        <v>2000000</v>
      </c>
      <c r="C15" s="2">
        <v>291480966</v>
      </c>
      <c r="D15" s="2">
        <v>119373244</v>
      </c>
      <c r="E15" s="2">
        <v>0</v>
      </c>
      <c r="F15" s="2">
        <v>119373244</v>
      </c>
      <c r="G15" s="3">
        <v>0.409540443199986</v>
      </c>
      <c r="H15" s="4">
        <v>0</v>
      </c>
      <c r="I15" s="4">
        <v>0</v>
      </c>
      <c r="J15" s="4">
        <v>0.41</v>
      </c>
      <c r="K15" t="s">
        <v>37</v>
      </c>
    </row>
    <row r="16" spans="1:11" ht="30" x14ac:dyDescent="0.25">
      <c r="A16" s="1" t="s">
        <v>97</v>
      </c>
      <c r="B16" s="2">
        <v>2048159</v>
      </c>
      <c r="C16" s="2">
        <v>49742823</v>
      </c>
      <c r="D16" s="2">
        <v>44972789</v>
      </c>
      <c r="E16" s="2">
        <v>0</v>
      </c>
      <c r="F16" s="2">
        <v>44972789</v>
      </c>
      <c r="G16" s="3">
        <v>0.90410608581664098</v>
      </c>
      <c r="H16" s="4">
        <v>0</v>
      </c>
      <c r="I16" s="4">
        <v>0</v>
      </c>
      <c r="J16" s="4">
        <v>0.9</v>
      </c>
      <c r="K16" t="s">
        <v>37</v>
      </c>
    </row>
    <row r="17" spans="1:11" ht="30" x14ac:dyDescent="0.25">
      <c r="A17" s="1" t="s">
        <v>98</v>
      </c>
      <c r="B17" s="2">
        <v>91000000</v>
      </c>
      <c r="C17" s="2">
        <v>280202958</v>
      </c>
      <c r="D17" s="2">
        <v>65939253</v>
      </c>
      <c r="E17" s="2">
        <v>55641349</v>
      </c>
      <c r="F17" s="2">
        <v>121580602</v>
      </c>
      <c r="G17" s="3">
        <v>0.43390192190619198</v>
      </c>
      <c r="H17" s="4">
        <v>0.61144339560439598</v>
      </c>
      <c r="I17" s="4">
        <v>0.61144339560439598</v>
      </c>
      <c r="J17" s="4">
        <v>0.43</v>
      </c>
      <c r="K17" t="s">
        <v>37</v>
      </c>
    </row>
    <row r="18" spans="1:11" ht="30" x14ac:dyDescent="0.25">
      <c r="A18" s="1" t="s">
        <v>99</v>
      </c>
      <c r="B18" s="2">
        <v>0</v>
      </c>
      <c r="C18" s="2">
        <v>34299330</v>
      </c>
      <c r="D18" s="2">
        <v>0</v>
      </c>
      <c r="E18" s="2">
        <v>0</v>
      </c>
      <c r="F18" s="2">
        <v>0</v>
      </c>
      <c r="G18" s="3">
        <v>0</v>
      </c>
      <c r="H18" s="4">
        <v>0</v>
      </c>
      <c r="I18" s="4">
        <v>0</v>
      </c>
      <c r="J18" s="4">
        <v>0</v>
      </c>
      <c r="K18" t="s">
        <v>44</v>
      </c>
    </row>
    <row r="19" spans="1:11" ht="30" x14ac:dyDescent="0.25">
      <c r="A19" s="1" t="s">
        <v>100</v>
      </c>
      <c r="B19" s="2">
        <v>1</v>
      </c>
      <c r="C19" s="2">
        <v>110000000</v>
      </c>
      <c r="D19" s="2">
        <v>0</v>
      </c>
      <c r="E19" s="2">
        <v>0</v>
      </c>
      <c r="F19" s="2">
        <v>0</v>
      </c>
      <c r="G19" s="3">
        <v>0</v>
      </c>
      <c r="H19" s="4">
        <v>0</v>
      </c>
      <c r="I19" s="4">
        <v>0</v>
      </c>
      <c r="J19" s="4">
        <v>0</v>
      </c>
      <c r="K19" t="s">
        <v>44</v>
      </c>
    </row>
    <row r="20" spans="1:11" ht="30" x14ac:dyDescent="0.25">
      <c r="A20" s="1" t="s">
        <v>101</v>
      </c>
      <c r="B20" s="2">
        <v>1</v>
      </c>
      <c r="C20" s="2">
        <v>375000000</v>
      </c>
      <c r="D20" s="2">
        <v>0</v>
      </c>
      <c r="E20" s="2">
        <v>0</v>
      </c>
      <c r="F20" s="2">
        <v>0</v>
      </c>
      <c r="G20" s="3">
        <v>0</v>
      </c>
      <c r="H20" s="4">
        <v>0</v>
      </c>
      <c r="I20" s="4">
        <v>0</v>
      </c>
      <c r="J20" s="4">
        <v>0</v>
      </c>
      <c r="K20" t="s">
        <v>44</v>
      </c>
    </row>
    <row r="21" spans="1:11" ht="30" x14ac:dyDescent="0.25">
      <c r="A21" s="1" t="s">
        <v>102</v>
      </c>
      <c r="B21" s="2">
        <v>0</v>
      </c>
      <c r="C21" s="2">
        <v>300000000</v>
      </c>
      <c r="D21" s="2">
        <v>0</v>
      </c>
      <c r="E21" s="2">
        <v>0</v>
      </c>
      <c r="F21" s="2">
        <v>0</v>
      </c>
      <c r="G21" s="3">
        <v>0</v>
      </c>
      <c r="H21" s="4">
        <v>0</v>
      </c>
      <c r="I21" s="4">
        <v>0</v>
      </c>
      <c r="J21" s="4">
        <v>0</v>
      </c>
      <c r="K21" t="s">
        <v>39</v>
      </c>
    </row>
    <row r="22" spans="1:11" ht="30" x14ac:dyDescent="0.25">
      <c r="A22" s="1" t="s">
        <v>103</v>
      </c>
      <c r="B22" s="2">
        <v>1</v>
      </c>
      <c r="C22" s="2">
        <v>60000000</v>
      </c>
      <c r="D22" s="2">
        <v>0</v>
      </c>
      <c r="E22" s="2">
        <v>0</v>
      </c>
      <c r="F22" s="2">
        <v>0</v>
      </c>
      <c r="G22" s="3">
        <v>0</v>
      </c>
      <c r="H22" s="4">
        <v>0</v>
      </c>
      <c r="I22" s="4">
        <v>0</v>
      </c>
      <c r="J22" s="4">
        <v>0</v>
      </c>
      <c r="K22" t="s">
        <v>46</v>
      </c>
    </row>
    <row r="23" spans="1:11" ht="45" x14ac:dyDescent="0.25">
      <c r="A23" s="1" t="s">
        <v>104</v>
      </c>
      <c r="B23" s="2">
        <v>1</v>
      </c>
      <c r="C23" s="2">
        <v>85000000</v>
      </c>
      <c r="D23" s="2">
        <v>0</v>
      </c>
      <c r="E23" s="2">
        <v>0</v>
      </c>
      <c r="F23" s="2">
        <v>0</v>
      </c>
      <c r="G23" s="3">
        <v>0</v>
      </c>
      <c r="H23" s="4">
        <v>0</v>
      </c>
      <c r="I23" s="4">
        <v>0</v>
      </c>
      <c r="J23" s="4">
        <v>0</v>
      </c>
      <c r="K23" t="s">
        <v>45</v>
      </c>
    </row>
    <row r="24" spans="1:11" ht="24" customHeight="1" x14ac:dyDescent="0.25">
      <c r="A24" s="1" t="s">
        <v>105</v>
      </c>
      <c r="B24" s="2">
        <v>2</v>
      </c>
      <c r="C24" s="2">
        <v>235941617</v>
      </c>
      <c r="D24" s="2">
        <v>54872654</v>
      </c>
      <c r="E24" s="2">
        <v>0</v>
      </c>
      <c r="F24" s="2">
        <v>54872654</v>
      </c>
      <c r="G24" s="3">
        <v>0.232568779928299</v>
      </c>
      <c r="H24" s="4">
        <v>0</v>
      </c>
      <c r="I24" s="4">
        <v>0</v>
      </c>
      <c r="J24" s="4">
        <v>0.23</v>
      </c>
      <c r="K24" t="s">
        <v>45</v>
      </c>
    </row>
    <row r="25" spans="1:11" ht="30" x14ac:dyDescent="0.25">
      <c r="A25" s="1" t="s">
        <v>106</v>
      </c>
      <c r="B25" s="2">
        <v>2</v>
      </c>
      <c r="C25" s="2">
        <v>71731473</v>
      </c>
      <c r="D25" s="2">
        <v>0</v>
      </c>
      <c r="E25" s="2">
        <v>0</v>
      </c>
      <c r="F25" s="2">
        <v>0</v>
      </c>
      <c r="G25" s="3">
        <v>0</v>
      </c>
      <c r="H25" s="4">
        <v>0</v>
      </c>
      <c r="I25" s="4">
        <v>0</v>
      </c>
      <c r="J25" s="4">
        <v>0</v>
      </c>
      <c r="K25" t="s">
        <v>45</v>
      </c>
    </row>
    <row r="26" spans="1:11" ht="30" x14ac:dyDescent="0.25">
      <c r="A26" s="1" t="s">
        <v>107</v>
      </c>
      <c r="B26" s="2">
        <v>1</v>
      </c>
      <c r="C26" s="2">
        <v>100000000</v>
      </c>
      <c r="D26" s="2">
        <v>0</v>
      </c>
      <c r="E26" s="2">
        <v>0</v>
      </c>
      <c r="F26" s="2">
        <v>0</v>
      </c>
      <c r="G26" s="3">
        <v>0</v>
      </c>
      <c r="H26" s="4">
        <v>0</v>
      </c>
      <c r="I26" s="4">
        <v>0</v>
      </c>
      <c r="J26" s="4">
        <v>0</v>
      </c>
      <c r="K26" t="s">
        <v>45</v>
      </c>
    </row>
    <row r="27" spans="1:11" ht="27.75" customHeight="1" x14ac:dyDescent="0.25">
      <c r="A27" s="1" t="s">
        <v>108</v>
      </c>
      <c r="B27" s="2">
        <v>1</v>
      </c>
      <c r="C27" s="2">
        <v>40000000</v>
      </c>
      <c r="D27" s="2">
        <v>0</v>
      </c>
      <c r="E27" s="2">
        <v>0</v>
      </c>
      <c r="F27" s="2">
        <v>0</v>
      </c>
      <c r="G27" s="3">
        <v>0</v>
      </c>
      <c r="H27" s="4">
        <v>0</v>
      </c>
      <c r="I27" s="4">
        <v>0</v>
      </c>
      <c r="J27" s="4">
        <v>0</v>
      </c>
      <c r="K27" t="s">
        <v>45</v>
      </c>
    </row>
    <row r="28" spans="1:11" ht="45" x14ac:dyDescent="0.25">
      <c r="A28" s="1" t="s">
        <v>109</v>
      </c>
      <c r="B28" s="2">
        <v>2</v>
      </c>
      <c r="C28" s="2">
        <v>30627916</v>
      </c>
      <c r="D28" s="2">
        <v>0</v>
      </c>
      <c r="E28" s="2">
        <v>0</v>
      </c>
      <c r="F28" s="2">
        <v>0</v>
      </c>
      <c r="G28" s="3">
        <v>0</v>
      </c>
      <c r="H28" s="4">
        <v>0</v>
      </c>
      <c r="I28" s="4">
        <v>0</v>
      </c>
      <c r="J28" s="4">
        <v>0</v>
      </c>
      <c r="K28" t="s">
        <v>45</v>
      </c>
    </row>
    <row r="29" spans="1:11" ht="21.75" customHeight="1" x14ac:dyDescent="0.25">
      <c r="A29" s="1" t="s">
        <v>110</v>
      </c>
      <c r="B29" s="2">
        <v>2</v>
      </c>
      <c r="C29" s="2">
        <v>132552606</v>
      </c>
      <c r="D29" s="2">
        <v>53955777</v>
      </c>
      <c r="E29" s="2">
        <v>0</v>
      </c>
      <c r="F29" s="2">
        <v>53955777</v>
      </c>
      <c r="G29" s="3">
        <v>0.40705180100344501</v>
      </c>
      <c r="H29" s="4">
        <v>0</v>
      </c>
      <c r="I29" s="4">
        <v>0</v>
      </c>
      <c r="J29" s="4">
        <v>0.41</v>
      </c>
      <c r="K29" t="s">
        <v>45</v>
      </c>
    </row>
    <row r="30" spans="1:11" ht="30" x14ac:dyDescent="0.25">
      <c r="A30" s="1" t="s">
        <v>111</v>
      </c>
      <c r="B30" s="2">
        <v>2</v>
      </c>
      <c r="C30" s="2">
        <v>60912092</v>
      </c>
      <c r="D30" s="2">
        <v>0</v>
      </c>
      <c r="E30" s="2">
        <v>0</v>
      </c>
      <c r="F30" s="2">
        <v>0</v>
      </c>
      <c r="G30" s="3">
        <v>0</v>
      </c>
      <c r="H30" s="4">
        <v>0</v>
      </c>
      <c r="I30" s="4">
        <v>0</v>
      </c>
      <c r="J30" s="4">
        <v>0</v>
      </c>
      <c r="K30" t="s">
        <v>45</v>
      </c>
    </row>
    <row r="31" spans="1:11" ht="30" x14ac:dyDescent="0.25">
      <c r="A31" s="1" t="s">
        <v>112</v>
      </c>
      <c r="B31" s="2">
        <v>1</v>
      </c>
      <c r="C31" s="2">
        <v>80000000</v>
      </c>
      <c r="D31" s="2">
        <v>0</v>
      </c>
      <c r="E31" s="2">
        <v>0</v>
      </c>
      <c r="F31" s="2">
        <v>0</v>
      </c>
      <c r="G31" s="3">
        <v>0</v>
      </c>
      <c r="H31" s="4">
        <v>0</v>
      </c>
      <c r="I31" s="4">
        <v>0</v>
      </c>
      <c r="J31" s="4">
        <v>0</v>
      </c>
      <c r="K31" t="s">
        <v>45</v>
      </c>
    </row>
    <row r="32" spans="1:11" ht="45" x14ac:dyDescent="0.25">
      <c r="A32" s="1" t="s">
        <v>113</v>
      </c>
      <c r="B32" s="2">
        <v>1</v>
      </c>
      <c r="C32" s="2">
        <v>100000000</v>
      </c>
      <c r="D32" s="2">
        <v>0</v>
      </c>
      <c r="E32" s="2">
        <v>0</v>
      </c>
      <c r="F32" s="2">
        <v>0</v>
      </c>
      <c r="G32" s="3">
        <v>0</v>
      </c>
      <c r="H32" s="4">
        <v>0</v>
      </c>
      <c r="I32" s="4">
        <v>0</v>
      </c>
      <c r="J32" s="4">
        <v>0</v>
      </c>
      <c r="K32" t="s">
        <v>45</v>
      </c>
    </row>
    <row r="33" spans="1:11" ht="30" x14ac:dyDescent="0.25">
      <c r="A33" s="1" t="s">
        <v>114</v>
      </c>
      <c r="B33" s="2">
        <v>0</v>
      </c>
      <c r="C33" s="2">
        <v>162808786</v>
      </c>
      <c r="D33" s="2">
        <v>135218113</v>
      </c>
      <c r="E33" s="2">
        <v>0</v>
      </c>
      <c r="F33" s="2">
        <v>135218113</v>
      </c>
      <c r="G33" s="3">
        <v>0.83053326741223898</v>
      </c>
      <c r="H33" s="4">
        <v>0</v>
      </c>
      <c r="I33" s="4">
        <v>0</v>
      </c>
      <c r="J33" s="4">
        <v>0.83</v>
      </c>
      <c r="K33" t="s">
        <v>44</v>
      </c>
    </row>
    <row r="34" spans="1:11" ht="30" x14ac:dyDescent="0.25">
      <c r="A34" s="1" t="s">
        <v>115</v>
      </c>
      <c r="B34" s="2">
        <v>1</v>
      </c>
      <c r="C34" s="2">
        <v>85000000</v>
      </c>
      <c r="D34" s="2">
        <v>0</v>
      </c>
      <c r="E34" s="2">
        <v>0</v>
      </c>
      <c r="F34" s="2">
        <v>0</v>
      </c>
      <c r="G34" s="3">
        <v>0</v>
      </c>
      <c r="H34" s="4">
        <v>0</v>
      </c>
      <c r="I34" s="4">
        <v>0</v>
      </c>
      <c r="J34" s="4">
        <v>0</v>
      </c>
      <c r="K34" t="s">
        <v>42</v>
      </c>
    </row>
    <row r="35" spans="1:11" ht="30" x14ac:dyDescent="0.25">
      <c r="A35" s="1" t="s">
        <v>116</v>
      </c>
      <c r="B35" s="2">
        <v>0</v>
      </c>
      <c r="C35" s="2">
        <v>200000000</v>
      </c>
      <c r="D35" s="2">
        <v>0</v>
      </c>
      <c r="E35" s="2">
        <v>0</v>
      </c>
      <c r="F35" s="2">
        <v>0</v>
      </c>
      <c r="G35" s="3">
        <v>0</v>
      </c>
      <c r="H35" s="4">
        <v>0</v>
      </c>
      <c r="I35" s="4">
        <v>0</v>
      </c>
      <c r="J35" s="4">
        <v>0</v>
      </c>
      <c r="K35" t="s">
        <v>42</v>
      </c>
    </row>
    <row r="36" spans="1:11" ht="30" x14ac:dyDescent="0.25">
      <c r="A36" s="1" t="s">
        <v>117</v>
      </c>
      <c r="B36" s="2">
        <v>1</v>
      </c>
      <c r="C36" s="2">
        <v>100000000</v>
      </c>
      <c r="D36" s="2">
        <v>0</v>
      </c>
      <c r="E36" s="2">
        <v>0</v>
      </c>
      <c r="F36" s="2">
        <v>0</v>
      </c>
      <c r="G36" s="3">
        <v>0</v>
      </c>
      <c r="H36" s="4">
        <v>0</v>
      </c>
      <c r="I36" s="4">
        <v>0</v>
      </c>
      <c r="J36" s="4">
        <v>0</v>
      </c>
      <c r="K36" t="s">
        <v>42</v>
      </c>
    </row>
    <row r="37" spans="1:11" ht="30" x14ac:dyDescent="0.25">
      <c r="A37" s="1" t="s">
        <v>118</v>
      </c>
      <c r="B37" s="2">
        <v>0</v>
      </c>
      <c r="C37" s="2">
        <v>100000000</v>
      </c>
      <c r="D37" s="2">
        <v>0</v>
      </c>
      <c r="E37" s="2">
        <v>0</v>
      </c>
      <c r="F37" s="2">
        <v>0</v>
      </c>
      <c r="G37" s="3">
        <v>0</v>
      </c>
      <c r="H37" s="4">
        <v>0</v>
      </c>
      <c r="I37" s="4">
        <v>0</v>
      </c>
      <c r="J37" s="4">
        <v>0</v>
      </c>
      <c r="K37" t="s">
        <v>42</v>
      </c>
    </row>
    <row r="38" spans="1:11" ht="30" x14ac:dyDescent="0.25">
      <c r="A38" s="1" t="s">
        <v>119</v>
      </c>
      <c r="B38" s="2">
        <v>500000000</v>
      </c>
      <c r="C38" s="2">
        <v>5228114634</v>
      </c>
      <c r="D38" s="2">
        <v>831112862</v>
      </c>
      <c r="E38" s="2">
        <v>100754176</v>
      </c>
      <c r="F38" s="2">
        <v>931867038</v>
      </c>
      <c r="G38" s="3">
        <v>0.178241508313492</v>
      </c>
      <c r="H38" s="4">
        <v>0.201508352</v>
      </c>
      <c r="I38" s="4">
        <v>0.201508352</v>
      </c>
      <c r="J38" s="4">
        <v>0.18</v>
      </c>
      <c r="K38" t="s">
        <v>41</v>
      </c>
    </row>
    <row r="39" spans="1:11" ht="45" x14ac:dyDescent="0.25">
      <c r="A39" s="1" t="s">
        <v>120</v>
      </c>
      <c r="B39" s="2">
        <v>0</v>
      </c>
      <c r="C39" s="2">
        <v>300000000</v>
      </c>
      <c r="D39" s="2">
        <v>0</v>
      </c>
      <c r="E39" s="2">
        <v>0</v>
      </c>
      <c r="F39" s="2">
        <v>0</v>
      </c>
      <c r="G39" s="3">
        <v>0</v>
      </c>
      <c r="H39" s="4">
        <v>0</v>
      </c>
      <c r="I39" s="4">
        <v>0</v>
      </c>
      <c r="J39" s="4">
        <v>0</v>
      </c>
      <c r="K39" t="s">
        <v>39</v>
      </c>
    </row>
    <row r="40" spans="1:11" ht="30" x14ac:dyDescent="0.25">
      <c r="A40" s="1" t="s">
        <v>121</v>
      </c>
      <c r="B40" s="2">
        <v>3000000</v>
      </c>
      <c r="C40" s="2">
        <v>94136200</v>
      </c>
      <c r="D40" s="2">
        <v>87663250</v>
      </c>
      <c r="E40" s="2">
        <v>2060702</v>
      </c>
      <c r="F40" s="2">
        <v>89723952</v>
      </c>
      <c r="G40" s="3">
        <v>0.95312910442528997</v>
      </c>
      <c r="H40" s="4">
        <v>0.68690066666666705</v>
      </c>
      <c r="I40" s="4">
        <v>0.68690066666666705</v>
      </c>
      <c r="J40" s="4">
        <v>0.95</v>
      </c>
      <c r="K40" t="s">
        <v>39</v>
      </c>
    </row>
    <row r="41" spans="1:11" ht="24" customHeight="1" x14ac:dyDescent="0.25">
      <c r="B41" s="2">
        <f t="shared" ref="B41:F41" si="0">SUBTOTAL(109,B4:B40)</f>
        <v>739398185</v>
      </c>
      <c r="C41" s="2">
        <f t="shared" si="0"/>
        <v>11183583722</v>
      </c>
      <c r="D41" s="2">
        <f t="shared" si="0"/>
        <v>2262530077</v>
      </c>
      <c r="E41" s="2">
        <f t="shared" si="0"/>
        <v>181564123</v>
      </c>
      <c r="F41" s="2">
        <f t="shared" si="0"/>
        <v>2444094200</v>
      </c>
      <c r="G41" s="5" t="s">
        <v>122</v>
      </c>
      <c r="H41" s="5" t="s">
        <v>123</v>
      </c>
      <c r="I41" s="5" t="s">
        <v>123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6F2C6-30C1-44DC-A5CC-172AF932E7CF}">
  <dimension ref="A1:K22"/>
  <sheetViews>
    <sheetView workbookViewId="0">
      <selection activeCell="N21" sqref="N21"/>
    </sheetView>
  </sheetViews>
  <sheetFormatPr defaultRowHeight="15" x14ac:dyDescent="0.25"/>
  <cols>
    <col min="1" max="1" width="41.85546875" style="1" customWidth="1"/>
    <col min="2" max="2" width="13.42578125" customWidth="1"/>
    <col min="3" max="4" width="13.85546875" bestFit="1" customWidth="1"/>
    <col min="5" max="5" width="11.140625" bestFit="1" customWidth="1"/>
    <col min="6" max="6" width="13.85546875" bestFit="1" customWidth="1"/>
  </cols>
  <sheetData>
    <row r="1" spans="1:11" x14ac:dyDescent="0.25">
      <c r="A1" s="18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1" ht="75" x14ac:dyDescent="0.25">
      <c r="A3" s="1" t="s">
        <v>57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58</v>
      </c>
    </row>
    <row r="4" spans="1:11" ht="60" x14ac:dyDescent="0.25">
      <c r="A4" s="1" t="s">
        <v>124</v>
      </c>
      <c r="B4" s="2">
        <v>84082000</v>
      </c>
      <c r="C4" s="2">
        <v>500000000</v>
      </c>
      <c r="D4" s="2">
        <v>19373630</v>
      </c>
      <c r="E4" s="2">
        <v>0</v>
      </c>
      <c r="F4" s="2">
        <v>19373630</v>
      </c>
      <c r="G4" s="3">
        <v>3.8747259999999999E-2</v>
      </c>
      <c r="H4" s="4">
        <v>0</v>
      </c>
      <c r="I4" s="4">
        <v>0</v>
      </c>
      <c r="J4" s="4">
        <v>0.04</v>
      </c>
      <c r="K4" t="s">
        <v>45</v>
      </c>
    </row>
    <row r="5" spans="1:11" ht="30" x14ac:dyDescent="0.25">
      <c r="A5" s="1" t="s">
        <v>125</v>
      </c>
      <c r="B5" s="2">
        <v>10000</v>
      </c>
      <c r="C5" s="2">
        <v>10000</v>
      </c>
      <c r="D5" s="2">
        <v>0</v>
      </c>
      <c r="E5" s="2">
        <v>0</v>
      </c>
      <c r="F5" s="2">
        <v>0</v>
      </c>
      <c r="G5" s="3">
        <v>0</v>
      </c>
      <c r="H5" s="4">
        <v>0</v>
      </c>
      <c r="I5" s="4">
        <v>0</v>
      </c>
      <c r="J5" s="4">
        <v>0</v>
      </c>
      <c r="K5" t="s">
        <v>45</v>
      </c>
    </row>
    <row r="6" spans="1:11" ht="28.5" customHeight="1" x14ac:dyDescent="0.25">
      <c r="A6" s="1" t="s">
        <v>126</v>
      </c>
      <c r="B6" s="2">
        <v>18998000</v>
      </c>
      <c r="C6" s="2">
        <v>140000000</v>
      </c>
      <c r="D6" s="2">
        <v>54228220</v>
      </c>
      <c r="E6" s="2">
        <v>0</v>
      </c>
      <c r="F6" s="2">
        <v>54228220</v>
      </c>
      <c r="G6" s="3">
        <v>0.38734442857142898</v>
      </c>
      <c r="H6" s="4">
        <v>0</v>
      </c>
      <c r="I6" s="4">
        <v>0</v>
      </c>
      <c r="J6" s="4">
        <v>0.43</v>
      </c>
      <c r="K6" t="s">
        <v>44</v>
      </c>
    </row>
    <row r="7" spans="1:11" ht="23.25" customHeight="1" x14ac:dyDescent="0.25">
      <c r="A7" s="1" t="s">
        <v>127</v>
      </c>
      <c r="B7" s="2">
        <v>40000000</v>
      </c>
      <c r="C7" s="2">
        <v>40000000</v>
      </c>
      <c r="D7" s="2">
        <v>0</v>
      </c>
      <c r="E7" s="2">
        <v>0</v>
      </c>
      <c r="F7" s="2">
        <v>0</v>
      </c>
      <c r="G7" s="3">
        <v>0</v>
      </c>
      <c r="H7" s="4">
        <v>0</v>
      </c>
      <c r="I7" s="4">
        <v>0</v>
      </c>
      <c r="J7" s="4">
        <v>0</v>
      </c>
      <c r="K7" t="s">
        <v>38</v>
      </c>
    </row>
    <row r="8" spans="1:11" ht="30" x14ac:dyDescent="0.25">
      <c r="A8" s="1" t="s">
        <v>128</v>
      </c>
      <c r="B8" s="2">
        <v>165900000</v>
      </c>
      <c r="C8" s="2">
        <v>165900000</v>
      </c>
      <c r="D8" s="2">
        <v>0</v>
      </c>
      <c r="E8" s="2">
        <v>20104416</v>
      </c>
      <c r="F8" s="2">
        <v>20104416</v>
      </c>
      <c r="G8" s="3">
        <v>0.121183942133816</v>
      </c>
      <c r="H8" s="4">
        <v>0.121183942133816</v>
      </c>
      <c r="I8" s="4">
        <v>0.121183942133816</v>
      </c>
      <c r="J8" s="4">
        <v>0.12</v>
      </c>
      <c r="K8" t="s">
        <v>44</v>
      </c>
    </row>
    <row r="9" spans="1:11" ht="45" x14ac:dyDescent="0.25">
      <c r="A9" s="1" t="s">
        <v>129</v>
      </c>
      <c r="B9" s="2">
        <v>10000</v>
      </c>
      <c r="C9" s="2">
        <v>290000000</v>
      </c>
      <c r="D9" s="2">
        <v>269121660</v>
      </c>
      <c r="E9" s="2">
        <v>0</v>
      </c>
      <c r="F9" s="2">
        <v>269121660</v>
      </c>
      <c r="G9" s="3">
        <v>0.92800572413793103</v>
      </c>
      <c r="H9" s="4">
        <v>0</v>
      </c>
      <c r="I9" s="4">
        <v>0</v>
      </c>
      <c r="J9" s="4">
        <v>0.98</v>
      </c>
      <c r="K9" t="s">
        <v>87</v>
      </c>
    </row>
    <row r="10" spans="1:11" ht="45" x14ac:dyDescent="0.25">
      <c r="A10" s="1" t="s">
        <v>130</v>
      </c>
      <c r="B10" s="2">
        <v>80000000</v>
      </c>
      <c r="C10" s="2">
        <v>80000000</v>
      </c>
      <c r="D10" s="2">
        <v>0</v>
      </c>
      <c r="E10" s="2">
        <v>0</v>
      </c>
      <c r="F10" s="2">
        <v>0</v>
      </c>
      <c r="G10" s="3">
        <v>0</v>
      </c>
      <c r="H10" s="4">
        <v>0</v>
      </c>
      <c r="I10" s="4">
        <v>0</v>
      </c>
      <c r="J10" s="4">
        <v>0</v>
      </c>
      <c r="K10" t="s">
        <v>87</v>
      </c>
    </row>
    <row r="11" spans="1:11" ht="60" x14ac:dyDescent="0.25">
      <c r="A11" s="1" t="s">
        <v>131</v>
      </c>
      <c r="B11" s="2">
        <v>0</v>
      </c>
      <c r="C11" s="2">
        <v>6631500</v>
      </c>
      <c r="D11" s="2">
        <v>5881500</v>
      </c>
      <c r="E11" s="2">
        <v>0</v>
      </c>
      <c r="F11" s="2">
        <v>5881500</v>
      </c>
      <c r="G11" s="3">
        <v>0.88690341551685103</v>
      </c>
      <c r="H11" s="4">
        <v>0</v>
      </c>
      <c r="I11" s="4">
        <v>0</v>
      </c>
      <c r="J11" s="4">
        <v>0.89</v>
      </c>
      <c r="K11" t="s">
        <v>39</v>
      </c>
    </row>
    <row r="12" spans="1:11" ht="60" x14ac:dyDescent="0.25">
      <c r="A12" s="1" t="s">
        <v>132</v>
      </c>
      <c r="B12" s="2">
        <v>168009000</v>
      </c>
      <c r="C12" s="2">
        <v>916691660</v>
      </c>
      <c r="D12" s="2">
        <v>748682660</v>
      </c>
      <c r="E12" s="2">
        <v>9200999</v>
      </c>
      <c r="F12" s="2">
        <v>757883659</v>
      </c>
      <c r="G12" s="3">
        <v>0.82675963147739295</v>
      </c>
      <c r="H12" s="4">
        <v>5.4764917355617899E-2</v>
      </c>
      <c r="I12" s="4">
        <v>5.4764917355617899E-2</v>
      </c>
      <c r="J12" s="4">
        <v>0.92</v>
      </c>
      <c r="K12" t="s">
        <v>87</v>
      </c>
    </row>
    <row r="13" spans="1:11" ht="24.75" customHeight="1" x14ac:dyDescent="0.25">
      <c r="A13" s="1" t="s">
        <v>133</v>
      </c>
      <c r="B13" s="2">
        <v>276506</v>
      </c>
      <c r="C13" s="2">
        <v>2000000</v>
      </c>
      <c r="D13" s="2">
        <v>0</v>
      </c>
      <c r="E13" s="2">
        <v>276506</v>
      </c>
      <c r="F13" s="2">
        <v>276506</v>
      </c>
      <c r="G13" s="3">
        <v>0.13825299999999999</v>
      </c>
      <c r="H13" s="4">
        <v>1</v>
      </c>
      <c r="I13" s="4">
        <v>1</v>
      </c>
      <c r="J13" s="4">
        <v>0.14000000000000001</v>
      </c>
      <c r="K13" t="s">
        <v>44</v>
      </c>
    </row>
    <row r="14" spans="1:11" ht="25.5" customHeight="1" x14ac:dyDescent="0.25">
      <c r="A14" s="1" t="s">
        <v>134</v>
      </c>
      <c r="B14" s="2">
        <v>2000</v>
      </c>
      <c r="C14" s="2">
        <v>2000</v>
      </c>
      <c r="D14" s="2">
        <v>0</v>
      </c>
      <c r="E14" s="2">
        <v>0</v>
      </c>
      <c r="F14" s="2">
        <v>0</v>
      </c>
      <c r="G14" s="3">
        <v>0</v>
      </c>
      <c r="H14" s="4">
        <v>0</v>
      </c>
      <c r="I14" s="4">
        <v>0</v>
      </c>
      <c r="J14" s="4">
        <v>0</v>
      </c>
      <c r="K14" t="s">
        <v>41</v>
      </c>
    </row>
    <row r="15" spans="1:11" ht="75" x14ac:dyDescent="0.25">
      <c r="A15" s="1" t="s">
        <v>135</v>
      </c>
      <c r="B15" s="2">
        <v>755828000</v>
      </c>
      <c r="C15" s="2">
        <v>10700000000</v>
      </c>
      <c r="D15" s="2">
        <v>2848888570</v>
      </c>
      <c r="E15" s="2">
        <v>105160000</v>
      </c>
      <c r="F15" s="2">
        <v>2954048570</v>
      </c>
      <c r="G15" s="3">
        <v>0.27607930560747701</v>
      </c>
      <c r="H15" s="4">
        <v>0.139132183512651</v>
      </c>
      <c r="I15" s="4">
        <v>0.139132183512651</v>
      </c>
      <c r="J15" s="4">
        <v>0.28000000000000003</v>
      </c>
      <c r="K15" t="s">
        <v>43</v>
      </c>
    </row>
    <row r="16" spans="1:11" ht="45" x14ac:dyDescent="0.25">
      <c r="A16" s="1" t="s">
        <v>136</v>
      </c>
      <c r="B16" s="2">
        <v>0</v>
      </c>
      <c r="C16" s="2">
        <v>83212240</v>
      </c>
      <c r="D16" s="2">
        <v>83012240</v>
      </c>
      <c r="E16" s="2">
        <v>0</v>
      </c>
      <c r="F16" s="2">
        <v>83012240</v>
      </c>
      <c r="G16" s="3">
        <v>0.99759650743688699</v>
      </c>
      <c r="H16" s="4">
        <v>0</v>
      </c>
      <c r="I16" s="4">
        <v>0</v>
      </c>
      <c r="J16" s="4">
        <v>0.99</v>
      </c>
      <c r="K16" t="s">
        <v>87</v>
      </c>
    </row>
    <row r="17" spans="1:11" ht="60" x14ac:dyDescent="0.25">
      <c r="A17" s="1" t="s">
        <v>137</v>
      </c>
      <c r="B17" s="2">
        <v>92289984</v>
      </c>
      <c r="C17" s="2">
        <v>4287000000</v>
      </c>
      <c r="D17" s="2">
        <v>1286476280</v>
      </c>
      <c r="E17" s="2">
        <v>92289984</v>
      </c>
      <c r="F17" s="2">
        <v>1378766264</v>
      </c>
      <c r="G17" s="3">
        <v>0.32161564357359501</v>
      </c>
      <c r="H17" s="4">
        <v>1</v>
      </c>
      <c r="I17" s="4">
        <v>1</v>
      </c>
      <c r="J17" s="4">
        <v>0.32</v>
      </c>
      <c r="K17" t="s">
        <v>87</v>
      </c>
    </row>
    <row r="18" spans="1:11" ht="30" x14ac:dyDescent="0.25">
      <c r="A18" s="1" t="s">
        <v>138</v>
      </c>
      <c r="B18" s="2">
        <v>126124000</v>
      </c>
      <c r="C18" s="2">
        <v>541000000</v>
      </c>
      <c r="D18" s="2">
        <v>195335662</v>
      </c>
      <c r="E18" s="2">
        <v>9235000</v>
      </c>
      <c r="F18" s="2">
        <v>204570662</v>
      </c>
      <c r="G18" s="3">
        <v>0.37813431053604402</v>
      </c>
      <c r="H18" s="4">
        <v>7.3221591449684403E-2</v>
      </c>
      <c r="I18" s="4">
        <v>7.3221591449684403E-2</v>
      </c>
      <c r="J18" s="4">
        <v>0.38</v>
      </c>
      <c r="K18" t="s">
        <v>44</v>
      </c>
    </row>
    <row r="19" spans="1:11" ht="75" x14ac:dyDescent="0.25">
      <c r="A19" s="1" t="s">
        <v>139</v>
      </c>
      <c r="B19" s="2">
        <v>10000</v>
      </c>
      <c r="C19" s="2">
        <v>5986000000</v>
      </c>
      <c r="D19" s="2">
        <v>5371303910</v>
      </c>
      <c r="E19" s="2">
        <v>0</v>
      </c>
      <c r="F19" s="2">
        <v>5371303910</v>
      </c>
      <c r="G19" s="3">
        <v>0.89731104410290696</v>
      </c>
      <c r="H19" s="4">
        <v>0</v>
      </c>
      <c r="I19" s="4">
        <v>0</v>
      </c>
      <c r="J19" s="4">
        <v>0.99</v>
      </c>
      <c r="K19" t="s">
        <v>87</v>
      </c>
    </row>
    <row r="20" spans="1:11" ht="22.5" customHeight="1" x14ac:dyDescent="0.25">
      <c r="A20" s="1" t="s">
        <v>140</v>
      </c>
      <c r="B20" s="2">
        <v>0</v>
      </c>
      <c r="C20" s="2">
        <v>90000000</v>
      </c>
      <c r="D20" s="2">
        <v>0</v>
      </c>
      <c r="E20" s="2">
        <v>0</v>
      </c>
      <c r="F20" s="2">
        <v>0</v>
      </c>
      <c r="G20" s="3">
        <v>0</v>
      </c>
      <c r="H20" s="4">
        <v>0</v>
      </c>
      <c r="I20" s="4">
        <v>0</v>
      </c>
      <c r="J20" s="4">
        <v>0</v>
      </c>
      <c r="K20" t="s">
        <v>44</v>
      </c>
    </row>
    <row r="21" spans="1:11" ht="21.75" customHeight="1" x14ac:dyDescent="0.25">
      <c r="A21" s="1" t="s">
        <v>141</v>
      </c>
      <c r="B21" s="2">
        <v>3950158</v>
      </c>
      <c r="C21" s="2">
        <v>390000000</v>
      </c>
      <c r="D21" s="2">
        <v>122194910</v>
      </c>
      <c r="E21" s="2">
        <v>3950158</v>
      </c>
      <c r="F21" s="2">
        <v>126145068</v>
      </c>
      <c r="G21" s="3">
        <v>0.32344889230769203</v>
      </c>
      <c r="H21" s="4">
        <v>1</v>
      </c>
      <c r="I21" s="4">
        <v>1</v>
      </c>
      <c r="J21" s="4">
        <v>0.32</v>
      </c>
      <c r="K21" t="s">
        <v>43</v>
      </c>
    </row>
    <row r="22" spans="1:11" ht="21.75" customHeight="1" x14ac:dyDescent="0.25">
      <c r="B22" s="2">
        <f t="shared" ref="B22:F22" si="0">SUBTOTAL(109,B4:B21)</f>
        <v>1535489648</v>
      </c>
      <c r="C22" s="2">
        <f t="shared" si="0"/>
        <v>24218447400</v>
      </c>
      <c r="D22" s="2">
        <f t="shared" si="0"/>
        <v>11004499242</v>
      </c>
      <c r="E22" s="2">
        <f t="shared" si="0"/>
        <v>240217063</v>
      </c>
      <c r="F22" s="2">
        <f t="shared" si="0"/>
        <v>11244716305</v>
      </c>
      <c r="G22" s="5" t="s">
        <v>142</v>
      </c>
      <c r="H22" s="5" t="s">
        <v>143</v>
      </c>
      <c r="I22" s="5" t="s">
        <v>143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9D45F-00E7-4314-A81A-6CA5B7ED6909}">
  <dimension ref="A1:K5"/>
  <sheetViews>
    <sheetView workbookViewId="0">
      <selection activeCell="K11" sqref="K11"/>
    </sheetView>
  </sheetViews>
  <sheetFormatPr defaultRowHeight="15" x14ac:dyDescent="0.25"/>
  <cols>
    <col min="1" max="1" width="31.140625" customWidth="1"/>
    <col min="2" max="2" width="11.7109375" customWidth="1"/>
    <col min="3" max="4" width="11.140625" bestFit="1" customWidth="1"/>
    <col min="6" max="6" width="11.140625" bestFit="1" customWidth="1"/>
  </cols>
  <sheetData>
    <row r="1" spans="1:11" x14ac:dyDescent="0.25">
      <c r="A1" s="18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1" ht="75" x14ac:dyDescent="0.25">
      <c r="A3" s="1" t="s">
        <v>57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58</v>
      </c>
    </row>
    <row r="4" spans="1:11" ht="23.25" customHeight="1" x14ac:dyDescent="0.25">
      <c r="A4" t="s">
        <v>144</v>
      </c>
      <c r="B4" s="2">
        <v>39187500</v>
      </c>
      <c r="C4" s="2">
        <v>259156397</v>
      </c>
      <c r="D4" s="2">
        <v>151828789</v>
      </c>
      <c r="E4" s="2">
        <v>0</v>
      </c>
      <c r="F4" s="2">
        <v>151828789</v>
      </c>
      <c r="G4" s="3">
        <v>0.58585777066502398</v>
      </c>
      <c r="H4" s="4">
        <v>0</v>
      </c>
      <c r="I4" s="4">
        <v>0</v>
      </c>
      <c r="J4" s="4">
        <v>0.7</v>
      </c>
    </row>
    <row r="5" spans="1:11" ht="22.5" customHeight="1" x14ac:dyDescent="0.25">
      <c r="B5" s="2">
        <f t="shared" ref="B5:F5" si="0">SUBTOTAL(109,B4)</f>
        <v>39187500</v>
      </c>
      <c r="C5" s="2">
        <f t="shared" si="0"/>
        <v>259156397</v>
      </c>
      <c r="D5" s="2">
        <f t="shared" si="0"/>
        <v>151828789</v>
      </c>
      <c r="E5" s="2">
        <f t="shared" si="0"/>
        <v>0</v>
      </c>
      <c r="F5" s="2">
        <f t="shared" si="0"/>
        <v>151828789</v>
      </c>
      <c r="G5" s="5" t="s">
        <v>145</v>
      </c>
      <c r="H5" s="5" t="s">
        <v>30</v>
      </c>
      <c r="I5" s="5" t="s">
        <v>30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18</vt:i4>
      </vt:variant>
    </vt:vector>
  </HeadingPairs>
  <TitlesOfParts>
    <vt:vector size="18" baseType="lpstr">
      <vt:lpstr>GENEL BÜTÇELİ KURULUŞLAR</vt:lpstr>
      <vt:lpstr>MAHALLİ İDARELER</vt:lpstr>
      <vt:lpstr>İLÇELER</vt:lpstr>
      <vt:lpstr>SEKTÖRLER</vt:lpstr>
      <vt:lpstr>EBYÜ</vt:lpstr>
      <vt:lpstr>ERZİNCAN İL ÖZEL İDARESİ</vt:lpstr>
      <vt:lpstr>DSİ 8. BÖLGE MÜDÜRLÜĞÜ</vt:lpstr>
      <vt:lpstr>KARAYOLLARI 16. BÖLGE MÜDÜRLÜĞÜ</vt:lpstr>
      <vt:lpstr>KARAYOLLARI 12. BÖLGE MÜDÜRLÜĞÜ</vt:lpstr>
      <vt:lpstr>ORMAN BÖLGE</vt:lpstr>
      <vt:lpstr>TCDD 4. BÖLGE MÜDÜRLÜĞÜ</vt:lpstr>
      <vt:lpstr>TEİAŞ 15. BÖLGE MÜDÜRLÜĞÜ</vt:lpstr>
      <vt:lpstr>VAKIFLAR BÖLGE MÜDÜRLÜĞÜ</vt:lpstr>
      <vt:lpstr>ÇEVRE, ŞEHİRCİLİK VE İ</vt:lpstr>
      <vt:lpstr>İL AFET VE ACİL DURUM</vt:lpstr>
      <vt:lpstr>İL SAĞLIK MÜDÜRLÜĞÜ</vt:lpstr>
      <vt:lpstr>İL TARIM VE ORMAN MÜ</vt:lpstr>
      <vt:lpstr>İL MİLLİ EĞİTİM MÜDÜRLÜĞÜ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Gülbahar GÖKTAŞ</dc:creator>
  <cp:lastModifiedBy>Enes Ahmet YILDIRIM</cp:lastModifiedBy>
  <cp:lastPrinted>2025-04-16T13:36:32Z</cp:lastPrinted>
  <dcterms:created xsi:type="dcterms:W3CDTF">2015-06-05T18:19:34Z</dcterms:created>
  <dcterms:modified xsi:type="dcterms:W3CDTF">2025-04-28T12:11:59Z</dcterms:modified>
</cp:coreProperties>
</file>