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e.ahmet.yildirim\Desktop\Temmuz 2024 Koordinasyon\VALİLİK SLAYT\"/>
    </mc:Choice>
  </mc:AlternateContent>
  <xr:revisionPtr revIDLastSave="0" documentId="13_ncr:1_{0C2027FC-FF5C-4DC1-90E6-2530886885DB}" xr6:coauthVersionLast="36" xr6:coauthVersionMax="36" xr10:uidLastSave="{00000000-0000-0000-0000-000000000000}"/>
  <bookViews>
    <workbookView xWindow="0" yWindow="0" windowWidth="22260" windowHeight="12645" activeTab="2" xr2:uid="{00000000-000D-0000-FFFF-FFFF00000000}"/>
  </bookViews>
  <sheets>
    <sheet name="GENEL BÜTÇE" sheetId="1" r:id="rId1"/>
    <sheet name="MAHALLİ İDARELER" sheetId="2" r:id="rId2"/>
    <sheet name="İLÇELER" sheetId="3" r:id="rId3"/>
    <sheet name="SEKTÖRLER" sheetId="4" r:id="rId4"/>
    <sheet name="ERZİNCAN BELEDİYESİ" sheetId="5" r:id="rId5"/>
    <sheet name="EBYÜ" sheetId="6" r:id="rId6"/>
    <sheet name="ERZİNCAN İL ÖZEL İDARESİ" sheetId="7" r:id="rId7"/>
    <sheet name="DSİ 8.BÖLGE MÜDÜRLÜĞÜ" sheetId="8" r:id="rId8"/>
    <sheet name="KARAYOLLARI 16.BÖLGE MÜDÜRLÜĞÜ" sheetId="9" r:id="rId9"/>
    <sheet name="KARAYOLLARI 12.BÖLGE MÜDÜRLÜĞÜ" sheetId="10" r:id="rId10"/>
    <sheet name="ORMAN BÖLGE" sheetId="12" r:id="rId11"/>
    <sheet name="TCDD 4.BÖLGE MÜDÜRLÜĞÜ" sheetId="14" r:id="rId12"/>
    <sheet name="TEİAŞ 15.BÖLGE MÜDÜRLÜĞÜ" sheetId="15" r:id="rId13"/>
    <sheet name="VAKIFLAR BÖLGE MÜDÜRLÜĞÜ" sheetId="16" r:id="rId14"/>
    <sheet name="ÇEVRE,ŞEHİRCİLİK VE İ" sheetId="17" r:id="rId15"/>
    <sheet name="GENÇLİK VE SPOR İL MÜ" sheetId="18" r:id="rId16"/>
    <sheet name="İL AFET VE ACİL DURUM" sheetId="19" r:id="rId17"/>
    <sheet name="İL SAĞLIK MÜDÜRLÜĞÜ" sheetId="21" r:id="rId18"/>
    <sheet name="İL TARIM VE ORMAN MÜ" sheetId="22" r:id="rId19"/>
    <sheet name="İL MİLLİ EĞİTİM MÜDÜRLÜĞÜ" sheetId="23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19" i="1" l="1"/>
  <c r="C19" i="1"/>
  <c r="D19" i="1"/>
  <c r="E19" i="1"/>
  <c r="F19" i="1"/>
  <c r="G19" i="1"/>
  <c r="G13" i="3"/>
  <c r="F13" i="3"/>
  <c r="E13" i="3"/>
  <c r="D13" i="3"/>
  <c r="C13" i="3"/>
  <c r="B13" i="3"/>
  <c r="B14" i="21" l="1"/>
  <c r="C14" i="21"/>
  <c r="D14" i="21"/>
  <c r="E14" i="21"/>
  <c r="F14" i="21"/>
  <c r="G12" i="4" l="1"/>
  <c r="F12" i="4"/>
  <c r="E12" i="4"/>
  <c r="D12" i="4"/>
  <c r="C12" i="4"/>
  <c r="B12" i="4"/>
  <c r="G4" i="2" l="1"/>
  <c r="F4" i="2"/>
  <c r="E4" i="2"/>
  <c r="D4" i="2"/>
  <c r="C4" i="2"/>
  <c r="F5" i="2" l="1"/>
  <c r="F6" i="2" s="1"/>
  <c r="D5" i="2"/>
  <c r="D6" i="2" s="1"/>
  <c r="E5" i="2"/>
  <c r="E6" i="2"/>
  <c r="C5" i="2"/>
  <c r="C6" i="2"/>
  <c r="G5" i="2"/>
  <c r="G6" i="2"/>
  <c r="F22" i="23"/>
  <c r="E22" i="23"/>
  <c r="D22" i="23"/>
  <c r="C22" i="23"/>
  <c r="B22" i="23"/>
  <c r="F21" i="22" l="1"/>
  <c r="E21" i="22"/>
  <c r="D21" i="22"/>
  <c r="C21" i="22"/>
  <c r="B21" i="22"/>
  <c r="F9" i="19" l="1"/>
  <c r="E9" i="19"/>
  <c r="D9" i="19"/>
  <c r="C9" i="19"/>
  <c r="B9" i="19"/>
  <c r="F10" i="18" l="1"/>
  <c r="E10" i="18"/>
  <c r="D10" i="18"/>
  <c r="C10" i="18"/>
  <c r="B10" i="18"/>
  <c r="F8" i="17" l="1"/>
  <c r="E8" i="17"/>
  <c r="D8" i="17"/>
  <c r="C8" i="17"/>
  <c r="B8" i="17"/>
  <c r="F8" i="16" l="1"/>
  <c r="E8" i="16"/>
  <c r="D8" i="16"/>
  <c r="C8" i="16"/>
  <c r="B8" i="16"/>
  <c r="F5" i="15" l="1"/>
  <c r="E5" i="15"/>
  <c r="D5" i="15"/>
  <c r="C5" i="15"/>
  <c r="B5" i="15"/>
  <c r="F32" i="14" l="1"/>
  <c r="E32" i="14"/>
  <c r="D32" i="14"/>
  <c r="C32" i="14"/>
  <c r="B32" i="14"/>
  <c r="F8" i="12" l="1"/>
  <c r="E8" i="12"/>
  <c r="D8" i="12"/>
  <c r="C8" i="12"/>
  <c r="B8" i="12"/>
  <c r="F5" i="10" l="1"/>
  <c r="E5" i="10"/>
  <c r="D5" i="10"/>
  <c r="C5" i="10"/>
  <c r="B5" i="10"/>
  <c r="F25" i="9" l="1"/>
  <c r="E25" i="9"/>
  <c r="D25" i="9"/>
  <c r="C25" i="9"/>
  <c r="B25" i="9"/>
  <c r="F45" i="8" l="1"/>
  <c r="E45" i="8"/>
  <c r="D45" i="8"/>
  <c r="C45" i="8"/>
  <c r="B45" i="8"/>
  <c r="F24" i="7" l="1"/>
  <c r="E24" i="7"/>
  <c r="D24" i="7"/>
  <c r="C24" i="7"/>
  <c r="B24" i="7"/>
  <c r="F10" i="6" l="1"/>
  <c r="E10" i="6"/>
  <c r="D10" i="6"/>
  <c r="C10" i="6"/>
  <c r="B10" i="6"/>
  <c r="F6" i="5" l="1"/>
  <c r="E6" i="5"/>
  <c r="D6" i="5"/>
  <c r="C6" i="5"/>
  <c r="B6" i="5"/>
</calcChain>
</file>

<file path=xl/sharedStrings.xml><?xml version="1.0" encoding="utf-8"?>
<sst xmlns="http://schemas.openxmlformats.org/spreadsheetml/2006/main" count="730" uniqueCount="289">
  <si>
    <t>Proje Adı</t>
  </si>
  <si>
    <t>Toplam Yıl Ödeneği</t>
  </si>
  <si>
    <t>Toplam Proje Tutarı</t>
  </si>
  <si>
    <t>Önceki Yıllar Toplam Harcaması</t>
  </si>
  <si>
    <t>Yılı Harcama Tutarı</t>
  </si>
  <si>
    <t>Toplam Harcama Tutarı</t>
  </si>
  <si>
    <t>Nakdi Gerçekleşme Oranı</t>
  </si>
  <si>
    <t>Dönem Nakdi Gerçekleşme Oranı</t>
  </si>
  <si>
    <t>Yılı Harcama Oranı</t>
  </si>
  <si>
    <t>Fiziki Gerçekleşme Oranı</t>
  </si>
  <si>
    <t>İlçe Adı</t>
  </si>
  <si>
    <t>İRAP - BELEDİYE SINIRLARI İÇERİSİNDE KAÇAK YAPILARIN TESPİT EDİLMESİ, GEREKİRSE YIKTIRILMASI</t>
  </si>
  <si>
    <t>MERKEZ</t>
  </si>
  <si>
    <t>İRAP - BELEDİYE SINIRLARI İÇERİSİNDE KAÇAK YAPILAŞMANIN ÖNÜNE GEÇİLMESİ</t>
  </si>
  <si>
    <t>İRAP - BELEDİYE SINIRLARI İÇERİSİNDE METRUK VİRANE YAPILARIN KONTROLLÜ OLARAK YIKTIRILMASI</t>
  </si>
  <si>
    <t>0%</t>
  </si>
  <si>
    <t>ERZİNCAN BELEDİYE BAŞKANLIĞI</t>
  </si>
  <si>
    <t>AÇIK VE KAPALI SPOR TESİSLERİ</t>
  </si>
  <si>
    <t>ÇEŞİTLİ ÜNİTELERİN ETÜT PROJESİ (EBYÜ TIP FAKÜLTESİ MEVCUT 3 ADET AMFİ DERSLİKLERİN BÜYÜTÜLMESİ PROJE HİZMET ALIM İŞİ )</t>
  </si>
  <si>
    <t>ERZİNCAN ÜNİVERSİTESİ BEDEN EĞİTİMİ SPOR YÜKSEKOKULU VE ANTRENMAN SALONLARI BİNASI YAPIM İŞİ</t>
  </si>
  <si>
    <t>İKTİSADİ İDARİ BİLİMLE FAKÜLTESİ BİNASI YAPIM İŞİ</t>
  </si>
  <si>
    <t>KAMPÜS ALT YAPISI-(E.B.Y.Ü. YALNIZBAĞ YERLEŞKESİ ÇEVRE YOLU, ÇEVRE DUVARI VE ALT YAPI İKMAL İNŞAAT İŞİ)</t>
  </si>
  <si>
    <t>MUHTELİF İŞLER</t>
  </si>
  <si>
    <t>YAYIN ALIMI</t>
  </si>
  <si>
    <t>8%</t>
  </si>
  <si>
    <t>3%</t>
  </si>
  <si>
    <t>ERZİNCAN BİNALİ YILDIRIM ÜNİVERSİTESİ REKTÖRLÜĞÜ</t>
  </si>
  <si>
    <t>Proje Sayısı</t>
  </si>
  <si>
    <t>BAHÇEYAZI KÖYÜ İÇMESUYU SONDAJ YAPIMI</t>
  </si>
  <si>
    <t>DAP ERZİNCAN ÜZÜMLÜ İLÇESİ PİŞKDAĞ,SULAMA TESİSİ YAPIMI</t>
  </si>
  <si>
    <t>ÜZÜMLÜ</t>
  </si>
  <si>
    <t>ERZİNCAN ERGAN DAĞI II.ETAP AHŞAP KÜTÜK BUGALOV 9 ADET EV YAPIMI</t>
  </si>
  <si>
    <t>ERZİNCAN İL ÖZEL İDARESİ İHTİYAÇLARI İÇİN MOBİL SAHNE ALIM İŞİ</t>
  </si>
  <si>
    <t>ERZİNCAN MERKEZ ERGAN DAĞI 4 ADET KÜTÜK BUNGALO EV YAPIM İŞİ</t>
  </si>
  <si>
    <t>ERZİNCAN MERKEZ ERGAN DAĞI KAYAK MERKEZİ GÖL KAFE BİNASININ NİTELİKLİ DÖNÜŞÜM YAPIM İŞİ</t>
  </si>
  <si>
    <t>ERZİNCAN MERKEZ KÖYLERİ GÜVENLİK KAMERASI ALIMI VE MONTAJ İŞİ</t>
  </si>
  <si>
    <t>ERZİNCAN MERKEZ SÖĞÜTÖZÜ KÖYÜ BEYTAHTI MESİRE ALAN İHTİYAÇ BİNASI YAPIM İŞİ.</t>
  </si>
  <si>
    <t>ERZİNCAN MERKEZ TARIMSAL HİZMETLERİ GELİŞTİRMEK AMAÇLI SERA YAPIMI</t>
  </si>
  <si>
    <t>ERZİNCAN MERKEZ ZİRAİ FAALİYETLERDE KULLANILMAK ÜZERE ZİRAİ DRONE ALIMI İŞİ</t>
  </si>
  <si>
    <t>ERZİNCAN OTLUKBELİ İLÇESİ TARIM VE HAYVANCILIĞI GELİŞTİRMEK AMACIYLA MERA ALANLARINA SU YALAĞI YAPIM İŞİ</t>
  </si>
  <si>
    <t>OTLUKBELİ</t>
  </si>
  <si>
    <t>ERZİNCAN ÜZÜMLÜ ÇİFTCİLERE 12.000 KAYSI FİDANI ALIMI İŞİ</t>
  </si>
  <si>
    <t>GÜMÜŞTARLA KÖYÜ MUHTARLIK BİNASI YAPIMI</t>
  </si>
  <si>
    <t>İLİÇ İLCE HÜKÜMET KONAĞI YAPIM İŞİ.</t>
  </si>
  <si>
    <t>İLİÇ</t>
  </si>
  <si>
    <t>KEMAH İLÇESİ 2 ADET RAFTİN DİNLENME TESİSİ VE SANSA MEVKİİ 2 ADET RAFTİNG DİNLENME TESİSİ</t>
  </si>
  <si>
    <t/>
  </si>
  <si>
    <t>KÖYDES (1 ADET ) ASFALT MALZEMESİ ALIMI</t>
  </si>
  <si>
    <t>KÖYDES (1 ADET) ATIK SU PROJESİ</t>
  </si>
  <si>
    <t>ÇAYIRLI</t>
  </si>
  <si>
    <t>KÖYDES (1 ADET) SULAMA PROJESİ</t>
  </si>
  <si>
    <t>KÖYDES (16 ADET) KÖYDES PROJESİ</t>
  </si>
  <si>
    <t>KÖYDES (37 ADET) KÖY İÇMESUYU PROJESİ</t>
  </si>
  <si>
    <t>MERKEZ SÖĞÜTÖZÜ KÖYÜ İÇMESUYU İÇİN MOTOR POMPA VE EKİPMALARI ALIMI</t>
  </si>
  <si>
    <t>43%</t>
  </si>
  <si>
    <t>30%</t>
  </si>
  <si>
    <t>ERZİNCAN İL ÖZEL İDARESİ</t>
  </si>
  <si>
    <t>4373 SAYILI KANUN KAPSAMINDA ERZİNCAN İLİ HAVZA BAZLI DERELERİN ETÜTLERİNİN YAPILMASI</t>
  </si>
  <si>
    <t>BALLI BARAJI</t>
  </si>
  <si>
    <t>BALLI BARAJI ANA İLETİM HATTI</t>
  </si>
  <si>
    <t>ERZİNCAN 1.KISIM AT VE TİGH</t>
  </si>
  <si>
    <t>ERZİNCAN 2.KISIM AT VE TİGH</t>
  </si>
  <si>
    <t>ERZİNCAN ÇAYIRLI SARAYCIK KÖYÜ</t>
  </si>
  <si>
    <t>ERZİNCAN İÇMESUYU İSALE HATTI VE ARITMA TESİSİ PROJE YAPIMI İLE MÜŞAVİRLİK HİZMETLERİ</t>
  </si>
  <si>
    <t>ERZİNCAN İLİ 1. GRUP TERSİP BENDİ YAPIMI İKMALİ</t>
  </si>
  <si>
    <t>ERZİNCAN İLİ GÖLET VE SULAMALARI PLANLAMA RAPORU VE PROJE YAPIMI 3.KISIM (ERZİNCAN-SÜTPINAR, ERZİNCAN-DEREYURT, REFAHİYE-AYDINCIK, KEMAH-KÖMÜRKÖY...)</t>
  </si>
  <si>
    <t>ERZİNCAN İLİ GÖLET VE SULAMALARI PLANLAMA RAPORU VE PROJE YAPIMI 6. KISIM</t>
  </si>
  <si>
    <t>ERZİNCAN İLİ İŞLETMEDEKİ TAŞKIN KONTROL TESİSLERİNDE YETERSİZ GEÇİŞ YAPILARININ YENİLENMESİ</t>
  </si>
  <si>
    <t>ERZİNCAN KEMAH DOĞANBEYLİ GÖLETİ İKMALİ</t>
  </si>
  <si>
    <t>KEMAH</t>
  </si>
  <si>
    <t>ERZİNCAN KEMAH KARADAĞ GÖLETİ</t>
  </si>
  <si>
    <t>ERZİNCAN KEMAH KARADAĞ GÖLETİ SULAMASI</t>
  </si>
  <si>
    <t>ERZİNCAN KEMAH ÖZDAMAR REGÜLATÖR SULAMASI İKMALİ</t>
  </si>
  <si>
    <t>ERZİNCAN KEMAH TUZLAKÖY GÖLETİ</t>
  </si>
  <si>
    <t>ERZİNCAN KEMAH TUZLAKÖY GÖLETİ SULAMASI</t>
  </si>
  <si>
    <t>ERZİNCAN MERKEZ BAŞPINAR KÖYÜ</t>
  </si>
  <si>
    <t>ERZİNCAN MERKEZ DAVARLI GÖLETİ</t>
  </si>
  <si>
    <t>ERZİNCAN MERKEZ DAVARLI GÖLETİ SULAMASI</t>
  </si>
  <si>
    <t>ERZİNCAN MERKEZ GÜNEBAKAN KÖYÜ</t>
  </si>
  <si>
    <t>ERZİNCAN MERKEZ PINARÖNÜ, GÖKPINAR VE KİLİMLİ MAHALLELERİ</t>
  </si>
  <si>
    <t>ERZİNCAN MERKEZ VASGİRT VE HANÇERLİ DERELERİ REHABİLİTASYONU 2. KISIM</t>
  </si>
  <si>
    <t>ERZİNCAN MERTEKLİ REGÜLATÖRÜ SAĞ SAHİL ANA KANAL YENİLENMESİ</t>
  </si>
  <si>
    <t>ERZİNCAN OTLUKBELİ İLÇE MERKEZİ 1. KISIM</t>
  </si>
  <si>
    <t>ERZİNCAN REFAHİYE ARDIÇLIK, ULUDERE, ULUÇAK, AVŞARÖZÜ KÖYLERİ TERSİP BENDİ VE ISLAH SEKİSİ YAPIMI İKMALİ</t>
  </si>
  <si>
    <t>REFAHİYE</t>
  </si>
  <si>
    <t>ERZİNCAN REFAHİYE AVŞARÖZÜ GÖLETİ</t>
  </si>
  <si>
    <t>ERZİNCAN REFAHİYE AVŞARÖZÜ GÖLETİ SULAMASI</t>
  </si>
  <si>
    <t>ERZİNCAN REFAHİYE AVŞARÖZÜ GÖLETİ SULAMASI MALZEME ALIMI (HDPE BORU)</t>
  </si>
  <si>
    <t>ERZİNCAN REFAHİYE ÇAT KÖYÜ İKMALİ</t>
  </si>
  <si>
    <t>ERZİNCAN REFAHİYE GÖLKÖY KÖYÜ</t>
  </si>
  <si>
    <t>ERZİNCAN REFAHİYE İLÇE MERKEZİ HAKOĞLU (KOCAÇAY) DERESİ YAN KOLLARI 1. KISIM</t>
  </si>
  <si>
    <t>ERZİNCAN REFAHİYE YURTBAŞI GÖLETİ</t>
  </si>
  <si>
    <t>ERZİNCAN REFAHİYE YURTBAŞI GÖLETİ SULAMASI</t>
  </si>
  <si>
    <t>ERZİNCAN REFAHİYE YURTBAŞI GÖLETİ SULAMASI MALZEME ALIMI (HDPE BORU)</t>
  </si>
  <si>
    <t>ERZİNCAN REFAHİYE YURTBAŞI VE AVŞARÖZÜ GÖLET SULAMALARI MALZEME ALIMI (CTP BORU)</t>
  </si>
  <si>
    <t>ERZİNCAN SAĞ SAHİL POMPAJ TESİSLERİ TAMAMLAMA</t>
  </si>
  <si>
    <t>ERZİNCAN SOL SAHİL SULAMASI GEÇİŞ YAPILARI YENİLENMESİ</t>
  </si>
  <si>
    <t>ERZİNCAN TERCAN ÇADIRKAYA BELEDİYESİ KARA DERE VE YAN KOLLARI</t>
  </si>
  <si>
    <t>TERCAN</t>
  </si>
  <si>
    <t>ERZİNCAN TERCAN P1 POMPA İSTASYONU YENİLENMESİ VE GES TESİSİ YAPIMI</t>
  </si>
  <si>
    <t>ERZİNCAN TURNAÇAYIRI BARAJI SULAMASI</t>
  </si>
  <si>
    <t>ERZİNCAN ÜZÜMLÜ İLÇE MERKEZİ ÜZÜMLÜ DERESİ 1. KISIM</t>
  </si>
  <si>
    <t>13%</t>
  </si>
  <si>
    <t>27%</t>
  </si>
  <si>
    <t>DSİ 8.BÖLGE MÜDÜRLÜĞÜ</t>
  </si>
  <si>
    <t>(AKINCILAR-REFAHİYE) AYR- ÇATALÇAM YOLU (KM=0+000-16,151 ARASI) TOPRAK İŞLERİ, SANAT YAPILARI,DAMLACA-1,DAMLACA-2 KÖPRÜLERİ VE ÜSTYAPI İŞLERİ YOL YAP</t>
  </si>
  <si>
    <t>(GÖLOVA-ÇAMOLUK) AYR.-ÇATALÇAM AYR. YOLU</t>
  </si>
  <si>
    <t>164. ŞUBE LOKMAN EKİNCİ BAKIMEVİ</t>
  </si>
  <si>
    <t>166. (İLİÇ) ŞUBE TESİSLERİ</t>
  </si>
  <si>
    <t>BAKIM ONARIM ,TESİS YAPIMI-ONARIMI VE KAR MÜCADELESİ ÇALIŞMALARI İLE PEYZAJ YAPILMASI İŞLERİ 2024</t>
  </si>
  <si>
    <t>DEMİRÖZÜ-OTLUKBELİ YOLU TOPRAK İŞLERİ,SANAT YAPILARI,ÜSTYAPI İŞLERİ YOL YAPIM İNŞ.</t>
  </si>
  <si>
    <t>ERZİNCAN İLİ, TERCAN İLÇESİNDE KÖTÜR, ÜZÜMLÜ İLÇESİNDE, SANSA B.A.K, ÜNVEREN B.A.B. VE KARASU B.A.B. KÖPRÜLERİ</t>
  </si>
  <si>
    <t>ERZİNCAN İLİNDE BULUNAN, TARİHİ SANSA B.A.K., TARİHİ ÜNVEREN B.A.B VE TARİHİ KARASU B.A.B. KÖPRÜLERİNİN RESTORASYON UYGULAMA PROJELERİNİN TEMİNİ İŞİ</t>
  </si>
  <si>
    <t>ERZİNCAN-BAŞKÖY-ÇAYIRLI YOLU (KM=14+775-46+720 ARASI) TOPRAK İŞLERİ, SANAT YAPILARI(DEVEKORUSU KÖPRÜSÜ YAPILMASI DAHİL) VE ÜSTYAPI İŞLERİ</t>
  </si>
  <si>
    <t>ETÜD-PROJE MÜHENDİSLİK VE MÜŞAVİRLİK HİZMETLERİ 2024</t>
  </si>
  <si>
    <t>İŞ SAĞLIĞI GÜVENLİĞİ İŞLERİ VE MAKİNA İKMAL YEDEK PARÇA, MUHTELİF MALZEME ALIMLARI İLE ARAÇ KİRALAMA YAKACAK ALIMI</t>
  </si>
  <si>
    <t>KAMULAŞTIRMA BEDELLERİ ÖDEMELERİ 2024</t>
  </si>
  <si>
    <t>KIZILMAĞARA KÖPRÜSÜ</t>
  </si>
  <si>
    <t>REFAHİYE - İLİÇ - KEMALİYE - DUTLUCA - ARAPGİR YOLU KEMALİYE - DUTLUCA TÜNELLERİ VE BAĞLANTI YOLLARI İLE KEMALİYE VE KOZLUPINAR VİYADÜĞÜ KM:0+000 - 22</t>
  </si>
  <si>
    <t>KEMALİYE</t>
  </si>
  <si>
    <t>REFAHİYE - KURUÇAY - İLİÇ - KEMALİYE YOLU KM:78+000 - 79+000 ARASI (1. KESİM İLE 2. KESİM) HEYELAN ISLAHLARI YAPIM İŞİ</t>
  </si>
  <si>
    <t>REFAHİYE- KURUÇAY- İLİÇ DEVLET YOLU GÜMÜŞAKAR- KURUÇAY ARASI (SÜNEBELİ VE GÜMÜŞAKAR TÜNELİ VE BAĞLANTI YOLLARI DAHİL) KM: 17+900-43+520 KESİMİ (İKMAL)</t>
  </si>
  <si>
    <t>REFAHİYE-ERZİNCAN DEVLET YOLUKM:31+500-65+000 ARASI HEYELEN ISLAH YAPIMI</t>
  </si>
  <si>
    <t>REFAHİYE-KURUÇAY-İLİÇ DEVLET YOLU GÜMÜŞAKAR-KURUÇAY ARASI ( SÜNEBELİ TÜNELİ VE BAĞLANTI YOLLARI DAHİL ) KM. 22+500-51+500 TOPRAK İŞLERİ, SANAT YAPILAR</t>
  </si>
  <si>
    <t>SATHİ KAPLAMA 2024</t>
  </si>
  <si>
    <t>TRAFİK GÜVENLİĞİ ÇALIŞMALARI 2024</t>
  </si>
  <si>
    <t>ÜÇDAM-YEDİSU</t>
  </si>
  <si>
    <t>YAPIM MÜŞAVİRLİK HİZMETLERİ</t>
  </si>
  <si>
    <t>40%</t>
  </si>
  <si>
    <t>32%</t>
  </si>
  <si>
    <t>KARAYOLLARI 16.BÖLGE MÜDÜRLÜĞÜ</t>
  </si>
  <si>
    <t>16. BL.HD.-TERCAN-AŞKALE</t>
  </si>
  <si>
    <t>58%</t>
  </si>
  <si>
    <t>KARAYOLLARI 12.BÖLGE MÜDÜRLÜĞÜ</t>
  </si>
  <si>
    <t>EROZYONLA MÜCADELE VE TOPRAK MUHAFAZA PROJESİ</t>
  </si>
  <si>
    <t>FİDAN ÜRETİM PROJESİ</t>
  </si>
  <si>
    <t>ORMAN KADASTROSU VE TESCİLİ PROJESİ</t>
  </si>
  <si>
    <t>ORMAN KORUMA VE YANGINLA MÜCADELE PROJESİ</t>
  </si>
  <si>
    <t>ORMANLARIN GELİŞTİRİLMESİ VE GENİŞLETİLMESİ PROJESİ</t>
  </si>
  <si>
    <t>10%</t>
  </si>
  <si>
    <t>ERZURUM ORMAN BÖLGE MÜDÜRLÜĞÜ</t>
  </si>
  <si>
    <t>2 ADET SAYDİNGİN SİNYALİZASYON VE TELEKOMİNASYON SİSTEMLERİNE İLAVE EDİLMESİ</t>
  </si>
  <si>
    <t>3 ADET HEMZEMİN GEÇİDE TÜNEL TİPİ ÜST GEÇİT YAPILMASI</t>
  </si>
  <si>
    <t>40 ADET (ÇAMAF) MAKAS TEMİNİ VE 82 ADET MAKAS FERŞİ</t>
  </si>
  <si>
    <t>42 ADET (ÇAMAF) MAKAS TEMİNİ VE 89 ADET MAKAS FERŞİ</t>
  </si>
  <si>
    <t>5 ADET TÜNEL TİPİ ÜST GEÇİT PROJESİ YAPILMASI</t>
  </si>
  <si>
    <t>556 ADET ALÜMİNOTERMİT RAY KAYNAĞI İŞLERİ</t>
  </si>
  <si>
    <t>AŞINAN RAYLARIN DEĞİŞTİRİLMESİ</t>
  </si>
  <si>
    <t>ÇELİK GRİD VE KAYA TUTUCU BARİYER YAPILMASI</t>
  </si>
  <si>
    <t>DİVRİĞİ-ERZİNCAN ARASI PETRADÜK VE YÜKSEK KAYA YARMA PROJE YAPTIRILMASI</t>
  </si>
  <si>
    <t>EKSİK OLAN MEYİL LEVHALARININ YAPIMI</t>
  </si>
  <si>
    <t>ERZİNCAN AŞKALE YOL YENİLEMESİ</t>
  </si>
  <si>
    <t>ERZİNCAN OSB İLTİSAK HATTI EMNİYET YOLU YAPIMI</t>
  </si>
  <si>
    <t>ERZİNCAN VE ZİLE AKARYAKIT TESİSLERİNE KÖPÜKLÜ YANGIN SÖNDÜRME SİSTEMİ KURULUMU</t>
  </si>
  <si>
    <t>ERZİNCAN-ERZURUM ARASI KÖPRÜLERİN İYİLEŞTİRMESİ</t>
  </si>
  <si>
    <t>GAR BİNASININ TADİLATI VE DEPREM GÜÇLENDİRMESİ YAPILMASI</t>
  </si>
  <si>
    <t>HEMZEMİN GEÇİTLERE KORUMA, MAKİNİST UYARI, KAMERALI İZLEME SİSTEMLERİ KURULMASI</t>
  </si>
  <si>
    <t>HEYELANLI BÖLGE ISLAHI İÇİN JEOLOJİK ETÜT ÇALIŞMALARI YAPILMASI</t>
  </si>
  <si>
    <t>İLİÇ İSTASYON BİNASI VE 6 ADET HİZMETEVİNİN DOĞALGAZ DÖNÜŞÜMÜ</t>
  </si>
  <si>
    <t>İSTASYONLARDA PERONBEJ YAPIMI</t>
  </si>
  <si>
    <t>KAR SİPERİ VE MAKAS FIRÇASI TEMİNİ İLE MONTAJI</t>
  </si>
  <si>
    <t>KAR TÜNELİ VE YARMA KAZISI YAPILMASI</t>
  </si>
  <si>
    <t>KIYI TAHKİMATI YAPILMASI</t>
  </si>
  <si>
    <t>MUHTELİF GAR VE İSTASYON BİNALARINA RÖLÖVE, RESTÜTİSYON VE RESTORASYON PROJESİ HAZIRLANMASI</t>
  </si>
  <si>
    <t>MUHTELİF TÜNELLERİN YIKILIP YENİDEN YAPILMASI İŞİNİN PROJELENDİRİLMESİ</t>
  </si>
  <si>
    <t>PALYE VE MENFEZ İŞLERİNİN YAPILMASI</t>
  </si>
  <si>
    <t>PALYE, İMLA TAKVİYESİ, HENDEK, BALAST TUTUCU OTOKORKULUK YAPILMASI</t>
  </si>
  <si>
    <t>SAHA AYDINLATMALARININ İSTENİLEN LUX DEĞERLERİNE GÖRE REHABİLİTE EDİLMESİ</t>
  </si>
  <si>
    <t>TMİ MINTIKASINDAKİ İSTASYONLARA MAKAS ISITICISI SİSTEMİ KURULMASI</t>
  </si>
  <si>
    <t>YOLUN DEPLASE PROJESİNİN YAPILMASI</t>
  </si>
  <si>
    <t>11%</t>
  </si>
  <si>
    <t>35%</t>
  </si>
  <si>
    <t>TCDD 4.BÖLGE MÜDÜRLÜĞÜ</t>
  </si>
  <si>
    <t>ERİÇ-BAĞIŞTAŞ EİH</t>
  </si>
  <si>
    <t>ERZİNCAN İŞLETME VE BAKIM MÜDÜRLÜĞÜ HİZMET BİNASI</t>
  </si>
  <si>
    <t>0,02%</t>
  </si>
  <si>
    <t>TEİAŞ 15.BÖLGE MÜDÜRLÜĞÜ</t>
  </si>
  <si>
    <t>ERZİNCAN MERKEZ ULU (İZZET PAŞA) CAMİ RESTORASYON PROJELERİ HAZIRLANMASI (2022-2023)</t>
  </si>
  <si>
    <t>ERZİNCAN-KEMAH BEKLİMÇAY CAMİİ, SOĞUKPINAR (YUKARI MAHALLE) CAMİİ, AŞAĞI GEDİK CAMİİ VE ERZURUM HINIS ALAATTİN BEY CAMİİ</t>
  </si>
  <si>
    <t>ERZİNCAN-KEMAH SULTAN MELİKŞAH KÜMBETİ RESTORASYONU VE ÇEVRE DÜZENLEMESİ</t>
  </si>
  <si>
    <t>ERZİNCAN-KEMALİYE DÖRTYOLAĞZI CAMİİ</t>
  </si>
  <si>
    <t>ERZİNCAN-KEMALİYE KURTOĞLU CAMİİ, ERZİNCAN-KEMALİYE DÖRTYOLAĞZI CAMİİ, ERZİNCAN-KEMALİYE HACIEMİN MESCİDİ</t>
  </si>
  <si>
    <t>67%</t>
  </si>
  <si>
    <t>ERZURUM VAKIFLAR BÖLGE MÜDÜRLÜĞÜ</t>
  </si>
  <si>
    <t>ERZİNCAN ÇEVRE, ŞEHİRCİLİK VE İKLİM DEĞİŞİKLİĞİ İL MÜDÜRLÜĞÜ HİZMET BİNASI YAPIM İŞİ</t>
  </si>
  <si>
    <t>ERZİNCAN İLİ KEMAH İLÇESİ KÖMÜR KÖYÜ İSKAN KONUTLARI YAPIM İŞİ</t>
  </si>
  <si>
    <t>ERZİNCAN İLİ KEMAH İLÇESİ TUZLA KÖYÜ İSKAN KONUTLARI YAPIM İŞİ</t>
  </si>
  <si>
    <t>KENTSEL DÖNÜŞÜM KAPSAMINDA ERZİNCAN CUMHURİYET MAHALLESİ 158 DAİRE YAPIM İŞİ</t>
  </si>
  <si>
    <t>KENTSEL DÖNÜŞÜM KAPSAMINDA ERZİNCAN DEİRKENT MAHALLESİ 80 DAİRE YAPIM İŞİ</t>
  </si>
  <si>
    <t>92%</t>
  </si>
  <si>
    <t xml:space="preserve">ERZİNCAN ÇEVRE,ŞEHİRCİLİK VE İKLİM DEĞİŞİKLİĞİ İL MÜDÜRLÜĞÜ </t>
  </si>
  <si>
    <t>ÇAYIRLI GENÇLİK MERKEZİ YAPIMI</t>
  </si>
  <si>
    <t>ERGAN DAĞINA SPORCU EĞİTİM MERKEZİ BİNASI, 2 FUTBOL SAHASI VE İKİLİ SOYUNMA ODASI YAPIMI</t>
  </si>
  <si>
    <t>ERZİNCAN 1000 KİŞİLİK SPOR SALONU YAPIMI İŞİ</t>
  </si>
  <si>
    <t>ERZİNCAN ÖĞRENCİ YURDU C BLOK BAKIM-ONARIM VE GÜÇLENDİRME YAPIM İŞİ</t>
  </si>
  <si>
    <t>ERZİNCAN YAMAÇ PARAŞÜTÜ SOSYAL TESİS YAPIM İŞİ</t>
  </si>
  <si>
    <t>KAVAKYOLU HALI SAHA BRANDA DEĞİŞİMİ, AKYAZI MAHALLESİ KAPALI SENTETİK ÇİM SAHA BAKIM ONARIM VE BRANDA DEĞİŞİMİ</t>
  </si>
  <si>
    <t>TERCAN GENÇLİK MERKEZİ</t>
  </si>
  <si>
    <t>25%</t>
  </si>
  <si>
    <t>69%</t>
  </si>
  <si>
    <t>ERZİNCAN GENÇLİK VE SPOR İL MÜDÜRLÜĞÜ</t>
  </si>
  <si>
    <t>ERZİNCAN İLİ İLİÇ İLÇESİ ÇAYYAKA KÖYÜ ALTYAPI İŞLERİ</t>
  </si>
  <si>
    <t>ERZİNCAN İLİ KEMAH İLÇESİ KARACALAR KÖYÜ ALTYAPI İŞLERİ</t>
  </si>
  <si>
    <t>ERZİNCAN İLİ KEMALİYE İLÇESİ HARMANKAYA KÖYÜ ALTYAPI İŞLERİ</t>
  </si>
  <si>
    <t>ERZİNCAN İLİ REFAHİYE İLÇESİ GÖKSEKİ KÖYÜ ALTYAPI İŞLERİ</t>
  </si>
  <si>
    <t>KEMALİYE AŞAĞIUMUTLU KÖYÜNDE BULUNAN KAYA BLOKLARININ DÜŞME TEHLİKESİNE KARŞI ÖNLEM ALINMASI</t>
  </si>
  <si>
    <t>REFAHİYE İLÇESİ SARIBAYIR KÖYÜ KUZEYİNDE BULUNAN KAYA BLOKLARININ DÜŞME TEHLİKESİNE KARŞI ÖNLEM ALINMASI</t>
  </si>
  <si>
    <t>18%</t>
  </si>
  <si>
    <t>47%</t>
  </si>
  <si>
    <t>ERZİNCAN İL AFET VE ACİL DURUM MÜDÜRLÜĞÜ</t>
  </si>
  <si>
    <t>CUMHURİYET ASM (4 HEKİMLİ)+112 ASHİ</t>
  </si>
  <si>
    <t>ERZİNCAN MERKEZ 3 NOLU ASHİ</t>
  </si>
  <si>
    <t>ERZİNCAN MERKEZ DEMİRKENT AİLE SAĞLIĞI MERKEZİ 3 AHB+112ACİL SAĞLIK İSTASYONU</t>
  </si>
  <si>
    <t>ERZİNCAN MERKEZ DÖRTYOL DEVLET HASTANESİ</t>
  </si>
  <si>
    <t>ERZİNCAN MERKEZ İDARİ BİNA KOMPLEKSİ+HALK SAĞLIĞI LABORATUARI+ASM+TSM+SAĞLIKLI YAŞAM MERKEZİ</t>
  </si>
  <si>
    <t>ERZİNCAN MERKEZ İZZETPAŞA ASM(5 AHB)+112 ASHİ</t>
  </si>
  <si>
    <t>ERZİNCAN-TERCAN MERCAN ASM (3 AHB)+112 ASHİ</t>
  </si>
  <si>
    <t>İLİÇ 8 DAİRELİ LOJMAN</t>
  </si>
  <si>
    <t>KEMAH 16 DAİRELİ LOJMAN</t>
  </si>
  <si>
    <t>KEMALİYE 16 DAİRELİ LOJMAN</t>
  </si>
  <si>
    <t>OTLUKBELİ ENTEGRE İLÇE HASTANESİ</t>
  </si>
  <si>
    <t>84%</t>
  </si>
  <si>
    <t>ERZİNCAN İL SAĞLIK MÜDÜRLÜĞÜ</t>
  </si>
  <si>
    <t>BİTKİ SAĞLIĞI UYG. KONT. PRJ. - BİTKİ SAĞLIĞI HİZMETLERİNİN ETKİNLEŞTİRİLMESİ</t>
  </si>
  <si>
    <t>BİTKİ SAĞLIĞI UYG. KONT. PRJ. - BİTKİSEL ÜRETİM KARANTİNA HİZMETLERİ</t>
  </si>
  <si>
    <t>ÇAYIR MERA ISLAH VE AMENAJMAN</t>
  </si>
  <si>
    <t>ERZİNCAN TARIMA DAYALI İHTİSAS (BESİ) OSB</t>
  </si>
  <si>
    <t>GIDA VE YEM NUMUNESİ ALMA HİZMETLERİNİN GELİŞTİRİLMESİ</t>
  </si>
  <si>
    <t>HAYVAN HASTALIK VE ZARARLILARI İLE MÜCADELE PROJESİ</t>
  </si>
  <si>
    <t>HAYVANSAL ÜRETİMİN ARTIRILMASI</t>
  </si>
  <si>
    <t>İYİ TARIM UYGULAMALARININ YAYGINLAŞTIRILMASI VE KONTROLÜ PROJESİ</t>
  </si>
  <si>
    <t>KADIN ÇİFTÇİLER TARIMSAL YAYIM PROJESİ</t>
  </si>
  <si>
    <t>KONTROL HİZMETLERİNİN GELİŞTİRİLMESİ PROJESİ</t>
  </si>
  <si>
    <t>KURUMSAL KAPASİTENİN GELİŞTİRİLMESİ PROJESİ</t>
  </si>
  <si>
    <t>ORGANİK TARIMIN YAYGINLAŞTIRILMASI VE KONTROLÜ PROJESİ</t>
  </si>
  <si>
    <t>SU KAYNAKLARININ BALIKLANDIRILMASI PROJESİ</t>
  </si>
  <si>
    <t>SU ÜRÜNLERİ ÜRETİMİNİN GELİŞTİRİLMESİ PROJESİ</t>
  </si>
  <si>
    <t>SULARDA TARIMSAL FAALİYETLERDEN KAYNAKLANAN KİRLİLİĞİN KONTROLÜ PROJESİ</t>
  </si>
  <si>
    <t>TARIMSAL YAYIM HİZMETLERİ PROJESİ</t>
  </si>
  <si>
    <t>0,50%</t>
  </si>
  <si>
    <t>ERZİNCAN İL TARIM VE ORMAN MÜDÜRLÜĞÜ</t>
  </si>
  <si>
    <t>10.000 OKUL PROJESİ-KEMALİYE HACI ALİ AKIN ÇPAL</t>
  </si>
  <si>
    <t>AKYAZI İLKOKULU</t>
  </si>
  <si>
    <t>DEMİRKENT BEDRİYE VE SAMİ KARAKAYA ANAOKULU YAPIM İŞİ</t>
  </si>
  <si>
    <t>ELAATTİN ELMAS ANADOLU İMAM HATİP LİSESİ</t>
  </si>
  <si>
    <t>ERZİNCAN ÖĞRETMENEVİ</t>
  </si>
  <si>
    <t>GÜZEL SANATLAR LİSESİ ATÖLYE BİNASI</t>
  </si>
  <si>
    <t>İL MİLLİ EĞİTİM MÜDÜRLÜĞÜ HİZMET BİNASI TADİLAT İŞİ</t>
  </si>
  <si>
    <t>KEMALİYE HACI ALİ AKIN LİSESİ</t>
  </si>
  <si>
    <t>MESLEKİ EĞİTİM MERKEZİ</t>
  </si>
  <si>
    <t>MESLEKİ VE TEKNİK ANADOLU LİSESİ (KIZ MESLEK LİSESİ)</t>
  </si>
  <si>
    <t>MUHTELİF OKULLAR ÇATI ONARIM İŞİ</t>
  </si>
  <si>
    <t>MUHTELİF ONARIMLAR-KEMALİYE KÖYLERE HİZMET BİRLİĞİ</t>
  </si>
  <si>
    <t>MUHTELİF ONARIMLAR-MUHTELİF 10 OKUL ONARIMI</t>
  </si>
  <si>
    <t>MUHTELİF ONARIMLAR-OTLUKBELİ KÖYLERE HİZMET BİRLİĞİ</t>
  </si>
  <si>
    <t>MUHTELİF ONARIMLAR-REFAHİYE ÖĞRETMENEVİ</t>
  </si>
  <si>
    <t>MUHTELİF ONARIMLAR-TERCAN ANADOLU LİSESİ</t>
  </si>
  <si>
    <t>MUHTELİF ONARIMLAR-TERCAN KÖYLERE HİZMET BİRLİĞİ</t>
  </si>
  <si>
    <t>REFAHİYE İLÇESİ 16 DERSLİKLİ İMAM HATİP ORTAOKULU ONARIM İŞİ</t>
  </si>
  <si>
    <t>79%</t>
  </si>
  <si>
    <t>99%</t>
  </si>
  <si>
    <t>ERZİNCAN İL MİLLİ EĞİTİM MÜDÜRLÜĞÜ</t>
  </si>
  <si>
    <t>Yatırımcı Kuruluş</t>
  </si>
  <si>
    <t>İLİÇ BELEDİYE BAŞKANLIĞI</t>
  </si>
  <si>
    <t>MAHALLİ İDARELERE GÖRE DEĞERLENDİRME</t>
  </si>
  <si>
    <t>Proje Sektörü</t>
  </si>
  <si>
    <t>Ulaştırma - Haberleşme</t>
  </si>
  <si>
    <t>Tarım</t>
  </si>
  <si>
    <t>Sağlık</t>
  </si>
  <si>
    <t>Diğer Kamu Hizmetleri-İktisadi</t>
  </si>
  <si>
    <t>Eğitim</t>
  </si>
  <si>
    <t>Konut</t>
  </si>
  <si>
    <t>Diğer Kamu Hizmetleri-Sosyal</t>
  </si>
  <si>
    <t>Enerji</t>
  </si>
  <si>
    <t>Turizm</t>
  </si>
  <si>
    <t>SEKTÖR BAZINDA DAĞILIM</t>
  </si>
  <si>
    <t>İlçe</t>
  </si>
  <si>
    <t>MUHTELİF İLÇE</t>
  </si>
  <si>
    <t>İLÇE BAZINDA DAĞILIM</t>
  </si>
  <si>
    <t>DSİ 8. BÖLGE MÜDÜRLÜĞÜ</t>
  </si>
  <si>
    <t>ERZİNCAN ÇEVRE, ŞEHİRCİLİK VE İKLİM DEĞİŞİKLİĞİ İL MÜDÜRLÜĞÜ</t>
  </si>
  <si>
    <t>ERZİNCAN İL EMNİYET MÜDÜRLÜĞÜ</t>
  </si>
  <si>
    <t>ERZİNCAN İL JANDARMA KOMUTANLIĞI</t>
  </si>
  <si>
    <t>KARAYOLLARI 12. BÖLGE MÜDÜRLÜĞÜ</t>
  </si>
  <si>
    <t>KARAYOLLARI 16. BÖLGE MÜDÜRLÜĞÜ</t>
  </si>
  <si>
    <t>TCDD 4. BÖLGE MÜDÜRLÜĞÜ</t>
  </si>
  <si>
    <t>TEİAŞ 15. BÖLGE MÜDÜRLÜĞÜ</t>
  </si>
  <si>
    <t>GENEL BÜTÇELİ KURULUŞLARA GÖRE DEĞERLENDİRME</t>
  </si>
  <si>
    <t>33%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</si>
</sst>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%0.00;\-%0.00;%0.00"/>
    <numFmt numFmtId="165" formatCode="%#,##0.00;\-%#,##0.00;%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3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9" fontId="0" fillId="0" borderId="0" xfId="0" applyNumberFormat="1" applyAlignment="1">
      <alignment horizontal="right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3" fontId="0" fillId="3" borderId="2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3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wrapText="1"/>
    </xf>
    <xf numFmtId="164" fontId="0" fillId="3" borderId="2" xfId="0" applyNumberFormat="1" applyFont="1" applyFill="1" applyBorder="1" applyAlignment="1">
      <alignment horizontal="right" wrapText="1"/>
    </xf>
    <xf numFmtId="165" fontId="0" fillId="3" borderId="2" xfId="0" applyNumberFormat="1" applyFont="1" applyFill="1" applyBorder="1" applyAlignment="1">
      <alignment horizontal="right" wrapText="1"/>
    </xf>
    <xf numFmtId="10" fontId="0" fillId="0" borderId="0" xfId="0" applyNumberFormat="1" applyAlignment="1">
      <alignment horizontal="right" wrapText="1"/>
    </xf>
    <xf numFmtId="3" fontId="1" fillId="0" borderId="0" xfId="0" applyNumberFormat="1" applyFont="1" applyAlignment="1">
      <alignment horizontal="center" wrapText="1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26"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13" formatCode="0%"/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numFmt numFmtId="13" formatCode="0%"/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62"/>
        <scheme val="minor"/>
      </font>
      <numFmt numFmtId="3" formatCode="#,##0"/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62"/>
        <scheme val="minor"/>
      </font>
      <numFmt numFmtId="3" formatCode="#,##0"/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62"/>
        <scheme val="minor"/>
      </font>
      <numFmt numFmtId="3" formatCode="#,##0"/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62"/>
        <scheme val="minor"/>
      </font>
      <numFmt numFmtId="3" formatCode="#,##0"/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62"/>
        <scheme val="minor"/>
      </font>
      <numFmt numFmtId="3" formatCode="#,##0"/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62"/>
        <scheme val="minor"/>
      </font>
      <numFmt numFmtId="3" formatCode="#,##0"/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alignment vertical="bottom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10CE09D-0BFE-48D5-AC36-7198404A5642}" name="Table13" displayName="Table13" ref="A2:I19" totalsRowCount="1">
  <autoFilter ref="A2:I18" xr:uid="{8C37FE73-5BF9-443C-813B-7859D8C47651}"/>
  <tableColumns count="9">
    <tableColumn id="1" xr3:uid="{5D323CFE-8A66-4A5B-9A9B-68904EC61DC6}" name="Yatırımcı Kuruluş" dataDxfId="225" totalsRowDxfId="224"/>
    <tableColumn id="2" xr3:uid="{0255256B-15D2-4C15-AB39-071541CFC50A}" name="Proje Sayısı" totalsRowFunction="custom" dataDxfId="223" totalsRowDxfId="222">
      <totalsRowFormula>SUBTOTAL(109,B3:B18)</totalsRowFormula>
    </tableColumn>
    <tableColumn id="3" xr3:uid="{AEB7BAC4-4F66-49A1-80F5-C6AD69383E91}" name="Toplam Yıl Ödeneği" totalsRowFunction="custom" totalsRowDxfId="221">
      <totalsRowFormula>SUBTOTAL(109,C3:C18)</totalsRowFormula>
    </tableColumn>
    <tableColumn id="4" xr3:uid="{F7F93B5F-2F57-4577-BBF3-247CC1BF50A8}" name="Toplam Proje Tutarı" totalsRowFunction="custom" totalsRowDxfId="220">
      <totalsRowFormula>SUBTOTAL(109,D3:D18)</totalsRowFormula>
    </tableColumn>
    <tableColumn id="5" xr3:uid="{E6B0E204-DE49-4252-B909-4C9600C2CC79}" name="Önceki Yıllar Toplam Harcaması" totalsRowFunction="custom" totalsRowDxfId="219">
      <totalsRowFormula>SUBTOTAL(109,E3:E18)</totalsRowFormula>
    </tableColumn>
    <tableColumn id="6" xr3:uid="{924CA561-BEFE-4671-BA8C-F5CAB82C2202}" name="Yılı Harcama Tutarı" totalsRowFunction="custom" totalsRowDxfId="218">
      <totalsRowFormula>SUBTOTAL(109,F3:F18)</totalsRowFormula>
    </tableColumn>
    <tableColumn id="7" xr3:uid="{B202FAE3-6AB6-44D2-A1DF-763E2F0BF128}" name="Toplam Harcama Tutarı" totalsRowFunction="custom" totalsRowDxfId="217">
      <totalsRowFormula>SUBTOTAL(109,G3:G18)</totalsRowFormula>
    </tableColumn>
    <tableColumn id="8" xr3:uid="{A9FF5B28-70CF-4FF6-90DE-B19603C30E71}" name="Nakdi Gerçekleşme Oranı" totalsRowLabel="32%" totalsRowDxfId="216"/>
    <tableColumn id="9" xr3:uid="{28ADF0DF-DC38-4C6D-BB2F-550288C1626D}" name="Yılı Harcama Oranı" totalsRowLabel="33%" totalsRowDxfId="21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24AAA0C-7A1E-47C3-8F80-74EF1CE3A80E}" name="Table114" displayName="Table114" ref="A3:K5" totalsRowCount="1" headerRowDxfId="137">
  <autoFilter ref="A3:K4" xr:uid="{6D2493C4-4389-4AD1-B3E6-9E495A4EB4F7}"/>
  <tableColumns count="11">
    <tableColumn id="1" xr3:uid="{2C0006DB-0E69-428A-8034-2296859D937D}" name="Proje Adı" dataDxfId="136" totalsRowDxfId="135"/>
    <tableColumn id="2" xr3:uid="{3E918C33-B30E-4CFE-83A3-553FFC8A0B84}" name="Toplam Yıl Ödeneği" totalsRowFunction="custom" totalsRowDxfId="134">
      <totalsRowFormula>SUBTOTAL(109,B4)</totalsRowFormula>
    </tableColumn>
    <tableColumn id="3" xr3:uid="{38DF6561-EDDA-475E-85DB-C704E2BA619D}" name="Toplam Proje Tutarı" totalsRowFunction="custom" totalsRowDxfId="133">
      <totalsRowFormula>SUBTOTAL(109,C4)</totalsRowFormula>
    </tableColumn>
    <tableColumn id="4" xr3:uid="{62CD6AB3-87E0-460B-ADEF-5370CE201F36}" name="Önceki Yıllar Toplam Harcaması" totalsRowFunction="custom" totalsRowDxfId="132">
      <totalsRowFormula>SUBTOTAL(109,D4)</totalsRowFormula>
    </tableColumn>
    <tableColumn id="5" xr3:uid="{BC63D08E-7B02-4AEC-A57C-8D0003500B23}" name="Yılı Harcama Tutarı" totalsRowFunction="custom" totalsRowDxfId="131">
      <totalsRowFormula>SUBTOTAL(109,E4)</totalsRowFormula>
    </tableColumn>
    <tableColumn id="6" xr3:uid="{8FD1E525-E59F-41B0-9C5E-6EC9898DDEDA}" name="Toplam Harcama Tutarı" totalsRowFunction="custom" totalsRowDxfId="130">
      <totalsRowFormula>SUBTOTAL(109,F4)</totalsRowFormula>
    </tableColumn>
    <tableColumn id="7" xr3:uid="{C171472A-BBE7-4C1E-BE2E-07D672F32932}" name="Nakdi Gerçekleşme Oranı" totalsRowLabel="58%" totalsRowDxfId="129"/>
    <tableColumn id="8" xr3:uid="{E8525BA0-0F3B-4998-9DF1-A7824B4DDBE4}" name="Dönem Nakdi Gerçekleşme Oranı" totalsRowLabel="0%" totalsRowDxfId="128"/>
    <tableColumn id="9" xr3:uid="{C817B09A-7B58-4D8E-BC74-2DDF7CECD469}" name="Yılı Harcama Oranı" totalsRowLabel="0%" totalsRowDxfId="127"/>
    <tableColumn id="10" xr3:uid="{0D0D8C96-CA1D-46E6-994E-5ED9E619CE9F}" name="Fiziki Gerçekleşme Oranı"/>
    <tableColumn id="12" xr3:uid="{3981C103-7B8D-429D-8493-F3CAE1832203}" name="İlçe Adı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BF4CAF0-09FB-42F5-AAE5-3765136E2369}" name="Table115" displayName="Table115" ref="A2:K8" totalsRowCount="1" headerRowDxfId="126">
  <autoFilter ref="A2:K7" xr:uid="{3841DADA-AD1D-4964-9E0F-48A6F5DF9362}"/>
  <tableColumns count="11">
    <tableColumn id="1" xr3:uid="{6FF79D3E-3304-431D-A607-219A435364F0}" name="Proje Adı" dataDxfId="125" totalsRowDxfId="124"/>
    <tableColumn id="2" xr3:uid="{26F5FCBF-0E17-4A6E-97B3-B50DFB2BE9F6}" name="Toplam Yıl Ödeneği" totalsRowFunction="custom" totalsRowDxfId="123">
      <totalsRowFormula>SUBTOTAL(109,B3:B7)</totalsRowFormula>
    </tableColumn>
    <tableColumn id="3" xr3:uid="{50146747-4C24-446B-8E6C-1C7E901B17B4}" name="Toplam Proje Tutarı" totalsRowFunction="custom" totalsRowDxfId="122">
      <totalsRowFormula>SUBTOTAL(109,C3:C7)</totalsRowFormula>
    </tableColumn>
    <tableColumn id="4" xr3:uid="{490D10FC-09CE-4A4B-96B9-851C698ED7D0}" name="Önceki Yıllar Toplam Harcaması" totalsRowFunction="custom" totalsRowDxfId="121">
      <totalsRowFormula>SUBTOTAL(109,D3:D7)</totalsRowFormula>
    </tableColumn>
    <tableColumn id="5" xr3:uid="{087D8136-F515-4EBD-B50D-BC39D2AD3544}" name="Yılı Harcama Tutarı" totalsRowFunction="custom" totalsRowDxfId="120">
      <totalsRowFormula>SUBTOTAL(109,E3:E7)</totalsRowFormula>
    </tableColumn>
    <tableColumn id="6" xr3:uid="{0BC0A492-88DC-47F4-835F-017BB67C74BA}" name="Toplam Harcama Tutarı" totalsRowFunction="custom" totalsRowDxfId="119">
      <totalsRowFormula>SUBTOTAL(109,F3:F7)</totalsRowFormula>
    </tableColumn>
    <tableColumn id="7" xr3:uid="{90BAF55D-1CAE-45FD-BE1D-7AE42923C5DA}" name="Nakdi Gerçekleşme Oranı" totalsRowLabel="10%" totalsRowDxfId="118"/>
    <tableColumn id="8" xr3:uid="{7A4713EE-9520-43A3-A4D5-579BE5ED0D26}" name="Dönem Nakdi Gerçekleşme Oranı" totalsRowLabel="10%" totalsRowDxfId="117"/>
    <tableColumn id="9" xr3:uid="{3AD83A51-CD43-474E-A4D0-C84446798AA6}" name="Yılı Harcama Oranı" totalsRowLabel="10%" totalsRowDxfId="116"/>
    <tableColumn id="10" xr3:uid="{1B42E24E-8920-42F4-8151-7D12C0D041AB}" name="Fiziki Gerçekleşme Oranı"/>
    <tableColumn id="12" xr3:uid="{3829D403-EE56-45F1-80E5-9FE3EEE55DA3}" name="İlçe Adı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C3B2A6A-28D1-4776-8B49-9076A4AF9E12}" name="Table116" displayName="Table116" ref="A2:K32" totalsRowCount="1" headerRowDxfId="115">
  <autoFilter ref="A2:K31" xr:uid="{71BE0B9A-F960-4958-873F-A504F3876A7F}"/>
  <tableColumns count="11">
    <tableColumn id="1" xr3:uid="{9456BC83-5EF2-44A7-A5E4-C59E4A40F3ED}" name="Proje Adı" dataDxfId="114" totalsRowDxfId="113"/>
    <tableColumn id="2" xr3:uid="{44A72A4F-9B11-4E68-B258-D2AAF06A9E71}" name="Toplam Yıl Ödeneği" totalsRowFunction="custom" totalsRowDxfId="112">
      <totalsRowFormula>SUBTOTAL(109,B3:B31)</totalsRowFormula>
    </tableColumn>
    <tableColumn id="3" xr3:uid="{E229C768-A793-47B1-8C35-4588E64955D7}" name="Toplam Proje Tutarı" totalsRowFunction="custom" totalsRowDxfId="111">
      <totalsRowFormula>SUBTOTAL(109,C3:C31)</totalsRowFormula>
    </tableColumn>
    <tableColumn id="4" xr3:uid="{E5B08956-76C0-479D-B33F-883A4DC4222E}" name="Önceki Yıllar Toplam Harcaması" totalsRowFunction="custom" totalsRowDxfId="110">
      <totalsRowFormula>SUBTOTAL(109,D3:D31)</totalsRowFormula>
    </tableColumn>
    <tableColumn id="5" xr3:uid="{D4043175-ECE1-4395-812C-D2F37C0A09C9}" name="Yılı Harcama Tutarı" totalsRowFunction="custom" totalsRowDxfId="109">
      <totalsRowFormula>SUBTOTAL(109,E3:E31)</totalsRowFormula>
    </tableColumn>
    <tableColumn id="6" xr3:uid="{70F3432F-C619-4E8D-BB06-D0E904D35BDE}" name="Toplam Harcama Tutarı" totalsRowFunction="custom" totalsRowDxfId="108">
      <totalsRowFormula>SUBTOTAL(109,F3:F31)</totalsRowFormula>
    </tableColumn>
    <tableColumn id="7" xr3:uid="{831C1DFF-2EE8-4A25-A90D-23DADD6A9B92}" name="Nakdi Gerçekleşme Oranı" totalsRowLabel="11%" totalsRowDxfId="107"/>
    <tableColumn id="8" xr3:uid="{A40172E1-AD80-4D07-9E74-A4945226FEAC}" name="Dönem Nakdi Gerçekleşme Oranı" totalsRowLabel="35%" totalsRowDxfId="106"/>
    <tableColumn id="9" xr3:uid="{01AC8413-BA48-4C0E-8054-83E98D6A9B52}" name="Yılı Harcama Oranı" totalsRowLabel="35%" totalsRowDxfId="105"/>
    <tableColumn id="10" xr3:uid="{B11E923E-A365-4364-8312-795264015D36}" name="Fiziki Gerçekleşme Oranı"/>
    <tableColumn id="12" xr3:uid="{50D0BFAE-331B-4F60-ACC0-B27631C91EF2}" name="İlçe Adı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9845E6-B8DA-4209-AEB5-8720E06F2A42}" name="Table117" displayName="Table117" ref="A2:K5" totalsRowCount="1" headerRowDxfId="104">
  <autoFilter ref="A2:K4" xr:uid="{D07931EB-089B-492C-9734-3B995B97F999}"/>
  <tableColumns count="11">
    <tableColumn id="1" xr3:uid="{3D476D18-07A6-4489-8286-74E2E5CF2FBB}" name="Proje Adı" dataDxfId="103" totalsRowDxfId="102"/>
    <tableColumn id="2" xr3:uid="{A50F116A-4538-417B-892D-93EA8DBBB85D}" name="Toplam Yıl Ödeneği" totalsRowFunction="custom" totalsRowDxfId="101">
      <totalsRowFormula>SUBTOTAL(109,B3:B4)</totalsRowFormula>
    </tableColumn>
    <tableColumn id="3" xr3:uid="{0CCC054A-906E-420B-8462-069C6537FE66}" name="Toplam Proje Tutarı" totalsRowFunction="custom" totalsRowDxfId="100">
      <totalsRowFormula>SUBTOTAL(109,C3:C4)</totalsRowFormula>
    </tableColumn>
    <tableColumn id="4" xr3:uid="{CE4031C8-D073-42D4-A63E-427E71524035}" name="Önceki Yıllar Toplam Harcaması" totalsRowFunction="custom" totalsRowDxfId="99">
      <totalsRowFormula>SUBTOTAL(109,D3:D4)</totalsRowFormula>
    </tableColumn>
    <tableColumn id="5" xr3:uid="{71C03C58-F613-482D-A0B4-7ABC901D494C}" name="Yılı Harcama Tutarı" totalsRowFunction="custom" totalsRowDxfId="98">
      <totalsRowFormula>SUBTOTAL(109,E3:E4)</totalsRowFormula>
    </tableColumn>
    <tableColumn id="6" xr3:uid="{7C5DA2AF-EE66-474E-830A-8FA5FF1D33F0}" name="Toplam Harcama Tutarı" totalsRowFunction="custom" totalsRowDxfId="97">
      <totalsRowFormula>SUBTOTAL(109,F3:F4)</totalsRowFormula>
    </tableColumn>
    <tableColumn id="7" xr3:uid="{419E6005-0D34-4B52-965E-D8821B481717}" name="Nakdi Gerçekleşme Oranı" totalsRowLabel="0,02%" totalsRowDxfId="96"/>
    <tableColumn id="8" xr3:uid="{5E7D513E-115A-4640-B88B-078DA27A5E17}" name="Dönem Nakdi Gerçekleşme Oranı" totalsRowLabel="0%" totalsRowDxfId="95"/>
    <tableColumn id="9" xr3:uid="{41703562-F99C-4EC0-8E33-08A102AF024B}" name="Yılı Harcama Oranı" totalsRowLabel="0%" totalsRowDxfId="94"/>
    <tableColumn id="10" xr3:uid="{4A772E94-2905-4A99-848F-0425B687D7C9}" name="Fiziki Gerçekleşme Oranı"/>
    <tableColumn id="12" xr3:uid="{2A7B1799-A396-4CD3-972A-D615BFB35B6C}" name="İlçe Ad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3A4E0D5-CDE1-4B91-905D-66BB7472C74B}" name="Table118" displayName="Table118" ref="A2:K8" totalsRowCount="1" headerRowDxfId="93">
  <autoFilter ref="A2:K7" xr:uid="{36C26CE9-D620-46D1-813D-0C8AB9844AD5}"/>
  <tableColumns count="11">
    <tableColumn id="1" xr3:uid="{68EA21AB-3F71-4F8F-9EA1-ABEDC4E17818}" name="Proje Adı" dataDxfId="92" totalsRowDxfId="91"/>
    <tableColumn id="2" xr3:uid="{51000916-EC6D-4D72-80C4-F732FAA4DE78}" name="Toplam Yıl Ödeneği" totalsRowFunction="custom" totalsRowDxfId="90">
      <totalsRowFormula>SUBTOTAL(109,B3:B7)</totalsRowFormula>
    </tableColumn>
    <tableColumn id="3" xr3:uid="{2B4DD298-8870-4C1E-A3B2-6E25E7C9067F}" name="Toplam Proje Tutarı" totalsRowFunction="custom" totalsRowDxfId="89">
      <totalsRowFormula>SUBTOTAL(109,C3:C7)</totalsRowFormula>
    </tableColumn>
    <tableColumn id="4" xr3:uid="{FC3498AB-7861-4F95-8AA8-6547C1E79841}" name="Önceki Yıllar Toplam Harcaması" totalsRowFunction="custom" totalsRowDxfId="88">
      <totalsRowFormula>SUBTOTAL(109,D3:D7)</totalsRowFormula>
    </tableColumn>
    <tableColumn id="5" xr3:uid="{726C866B-821F-4F68-A699-5173C7C8E8FD}" name="Yılı Harcama Tutarı" totalsRowFunction="custom" totalsRowDxfId="87">
      <totalsRowFormula>SUBTOTAL(109,E3:E7)</totalsRowFormula>
    </tableColumn>
    <tableColumn id="6" xr3:uid="{CC9CB7EF-3D3B-42BE-AB6E-A7F3D9ADB7CC}" name="Toplam Harcama Tutarı" totalsRowFunction="custom" totalsRowDxfId="86">
      <totalsRowFormula>SUBTOTAL(109,F3:F7)</totalsRowFormula>
    </tableColumn>
    <tableColumn id="7" xr3:uid="{EA742720-4F56-4F36-8EAB-E3E1CA0868C9}" name="Nakdi Gerçekleşme Oranı" totalsRowLabel="67%" totalsRowDxfId="85"/>
    <tableColumn id="8" xr3:uid="{A60517C7-EB4D-4F0E-93D2-5A272FB40C9C}" name="Dönem Nakdi Gerçekleşme Oranı" totalsRowLabel="67%" totalsRowDxfId="84"/>
    <tableColumn id="9" xr3:uid="{C5975CA2-D4A6-4A9E-A199-F22164A9E46E}" name="Yılı Harcama Oranı" totalsRowLabel="67%" totalsRowDxfId="83"/>
    <tableColumn id="10" xr3:uid="{48D54E44-1E86-49DC-9798-1B7372FF3245}" name="Fiziki Gerçekleşme Oranı"/>
    <tableColumn id="12" xr3:uid="{B42B5B8A-7190-467C-92DB-8D9AB8F031AF}" name="İlçe Adı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2262048-C408-4D16-9F8B-176AD01A4816}" name="Table119" displayName="Table119" ref="A2:K8" totalsRowCount="1" headerRowDxfId="82">
  <autoFilter ref="A2:K7" xr:uid="{395995DE-6E8E-4564-A7E9-EA315DBCF7B6}"/>
  <tableColumns count="11">
    <tableColumn id="1" xr3:uid="{34A4D35F-7770-4403-9B98-522FC378FF59}" name="Proje Adı" dataDxfId="81" totalsRowDxfId="80"/>
    <tableColumn id="2" xr3:uid="{0F06BE64-B47E-4DCE-8771-5DDAEEF7DCF1}" name="Toplam Yıl Ödeneği" totalsRowFunction="custom" totalsRowDxfId="79">
      <totalsRowFormula>SUBTOTAL(109,B3:B7)</totalsRowFormula>
    </tableColumn>
    <tableColumn id="3" xr3:uid="{CFECF2C5-D020-4D37-9A5B-54F81BBBE1BB}" name="Toplam Proje Tutarı" totalsRowFunction="custom" totalsRowDxfId="78">
      <totalsRowFormula>SUBTOTAL(109,C3:C7)</totalsRowFormula>
    </tableColumn>
    <tableColumn id="4" xr3:uid="{3271F33C-BD05-45D5-9426-29847727DF3C}" name="Önceki Yıllar Toplam Harcaması" totalsRowFunction="custom" totalsRowDxfId="77">
      <totalsRowFormula>SUBTOTAL(109,D3:D7)</totalsRowFormula>
    </tableColumn>
    <tableColumn id="5" xr3:uid="{EE878B70-2C65-4998-A48C-ACCA7DFF9AF9}" name="Yılı Harcama Tutarı" totalsRowFunction="custom" totalsRowDxfId="76">
      <totalsRowFormula>SUBTOTAL(109,E3:E7)</totalsRowFormula>
    </tableColumn>
    <tableColumn id="6" xr3:uid="{32B14145-FBD2-4083-AED7-F0DD309E39E9}" name="Toplam Harcama Tutarı" totalsRowFunction="custom" totalsRowDxfId="75">
      <totalsRowFormula>SUBTOTAL(109,F3:F7)</totalsRowFormula>
    </tableColumn>
    <tableColumn id="7" xr3:uid="{D700FADD-7D8E-4887-9A4B-9A7F26BF7003}" name="Nakdi Gerçekleşme Oranı" totalsRowLabel="32%" totalsRowDxfId="74"/>
    <tableColumn id="8" xr3:uid="{81842BA5-9F43-4462-AD0A-88BDB3002C7C}" name="Dönem Nakdi Gerçekleşme Oranı" totalsRowLabel="92%" totalsRowDxfId="73"/>
    <tableColumn id="9" xr3:uid="{448E1E4D-FF8E-485D-9475-AB108250B339}" name="Yılı Harcama Oranı" totalsRowLabel="92%" totalsRowDxfId="72"/>
    <tableColumn id="10" xr3:uid="{D0AAB1AF-687D-464A-A646-191EA9A95B77}" name="Fiziki Gerçekleşme Oranı"/>
    <tableColumn id="12" xr3:uid="{3395CE90-C072-4170-9C68-D744A6230FC1}" name="İlçe Adı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C94C81C-422B-4962-B6D5-0B2C918864A4}" name="Table120" displayName="Table120" ref="A2:K10" totalsRowCount="1" headerRowDxfId="71">
  <autoFilter ref="A2:K9" xr:uid="{83869DEA-6E4B-4C9B-95A4-AF490A3B47D2}"/>
  <tableColumns count="11">
    <tableColumn id="1" xr3:uid="{7DD31543-69DE-4119-85D5-B03A263CF330}" name="Proje Adı" dataDxfId="70" totalsRowDxfId="69"/>
    <tableColumn id="2" xr3:uid="{C1C6383D-022F-4F9A-AA79-107904A2F896}" name="Toplam Yıl Ödeneği" totalsRowFunction="custom" totalsRowDxfId="68">
      <totalsRowFormula>SUBTOTAL(109,B3:B9)</totalsRowFormula>
    </tableColumn>
    <tableColumn id="3" xr3:uid="{5FAFE1E9-6C59-442E-B9A0-C8C6E7B46F97}" name="Toplam Proje Tutarı" totalsRowFunction="custom" totalsRowDxfId="67">
      <totalsRowFormula>SUBTOTAL(109,C3:C9)</totalsRowFormula>
    </tableColumn>
    <tableColumn id="4" xr3:uid="{663ADCA9-18BF-4F77-B981-8BBB3424025C}" name="Önceki Yıllar Toplam Harcaması" totalsRowFunction="custom" totalsRowDxfId="66">
      <totalsRowFormula>SUBTOTAL(109,D3:D9)</totalsRowFormula>
    </tableColumn>
    <tableColumn id="5" xr3:uid="{0F7A5229-8AEF-41CF-8602-75119DCCDB21}" name="Yılı Harcama Tutarı" totalsRowFunction="custom" totalsRowDxfId="65">
      <totalsRowFormula>SUBTOTAL(109,E3:E9)</totalsRowFormula>
    </tableColumn>
    <tableColumn id="6" xr3:uid="{1BA93EA3-55DB-481D-8B77-B77AC212A165}" name="Toplam Harcama Tutarı" totalsRowFunction="custom" totalsRowDxfId="64">
      <totalsRowFormula>SUBTOTAL(109,F3:F9)</totalsRowFormula>
    </tableColumn>
    <tableColumn id="7" xr3:uid="{5F3F39F3-0A0C-4488-984E-0054B5E35E25}" name="Nakdi Gerçekleşme Oranı" totalsRowLabel="25%" totalsRowDxfId="63"/>
    <tableColumn id="8" xr3:uid="{F5045762-F171-4F53-9D9E-0B6F9474EEF2}" name="Dönem Nakdi Gerçekleşme Oranı" totalsRowLabel="69%" totalsRowDxfId="62"/>
    <tableColumn id="9" xr3:uid="{62CB3908-4AE7-45F7-9D19-DC0FFCF925A0}" name="Yılı Harcama Oranı" totalsRowLabel="69%" totalsRowDxfId="61"/>
    <tableColumn id="10" xr3:uid="{3BB0F25D-403F-4FD9-8863-B22BDF097F7D}" name="Fiziki Gerçekleşme Oranı"/>
    <tableColumn id="12" xr3:uid="{FF19F406-8560-4406-A4CE-145BCBD63FC3}" name="İlçe Adı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007798E-9FEE-49C0-B53F-598DAB7B187E}" name="Table121" displayName="Table121" ref="A2:K9" totalsRowCount="1" headerRowDxfId="60">
  <autoFilter ref="A2:K8" xr:uid="{99C73BBD-09BB-4E14-AFBC-0F1758CE5632}"/>
  <tableColumns count="11">
    <tableColumn id="1" xr3:uid="{FA74A346-3C37-4DDF-AAB4-8B768456E98B}" name="Proje Adı" dataDxfId="59" totalsRowDxfId="58"/>
    <tableColumn id="2" xr3:uid="{E64AD7E3-7985-4B82-A2FF-25C34F5498F6}" name="Toplam Yıl Ödeneği" totalsRowFunction="custom" totalsRowDxfId="57">
      <totalsRowFormula>SUBTOTAL(109,B3:B8)</totalsRowFormula>
    </tableColumn>
    <tableColumn id="3" xr3:uid="{A5D25CA3-4D4C-4D36-9787-2B00FB64860F}" name="Toplam Proje Tutarı" totalsRowFunction="custom" totalsRowDxfId="56">
      <totalsRowFormula>SUBTOTAL(109,C3:C8)</totalsRowFormula>
    </tableColumn>
    <tableColumn id="4" xr3:uid="{C973D41F-8D5D-4361-A7A3-8BA1CB7B0E55}" name="Önceki Yıllar Toplam Harcaması" totalsRowFunction="custom" totalsRowDxfId="55">
      <totalsRowFormula>SUBTOTAL(109,D3:D8)</totalsRowFormula>
    </tableColumn>
    <tableColumn id="5" xr3:uid="{FFE62DFB-9A87-4A55-B251-90405953B049}" name="Yılı Harcama Tutarı" totalsRowFunction="custom" totalsRowDxfId="54">
      <totalsRowFormula>SUBTOTAL(109,E3:E8)</totalsRowFormula>
    </tableColumn>
    <tableColumn id="6" xr3:uid="{CCDEC72B-36FA-4B7A-A4D3-86202F9CD900}" name="Toplam Harcama Tutarı" totalsRowFunction="custom" totalsRowDxfId="53">
      <totalsRowFormula>SUBTOTAL(109,F3:F8)</totalsRowFormula>
    </tableColumn>
    <tableColumn id="7" xr3:uid="{03A060BB-5C02-41E6-818A-B240FEBD1389}" name="Nakdi Gerçekleşme Oranı" totalsRowLabel="18%" totalsRowDxfId="52"/>
    <tableColumn id="8" xr3:uid="{FC44A353-84AA-424A-8879-C78E31A7DEB2}" name="Dönem Nakdi Gerçekleşme Oranı" totalsRowLabel="47%" totalsRowDxfId="51"/>
    <tableColumn id="9" xr3:uid="{C2530166-5300-4705-95D8-346F53BEF995}" name="Yılı Harcama Oranı" totalsRowLabel="47%" totalsRowDxfId="50"/>
    <tableColumn id="10" xr3:uid="{7E12D07C-5F87-42B1-82D9-D5E211A6A81A}" name="Fiziki Gerçekleşme Oranı"/>
    <tableColumn id="12" xr3:uid="{C5643381-DBF8-4799-9DFC-67CD622599AD}" name="İlçe Adı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4109EBE-D846-4567-ABA0-DBFBBAE74C34}" name="Table122" displayName="Table122" ref="A2:K14" totalsRowCount="1" headerRowDxfId="49">
  <autoFilter ref="A2:K13" xr:uid="{DFE1FFE4-C401-4246-AAB0-04C346F20534}"/>
  <tableColumns count="11">
    <tableColumn id="1" xr3:uid="{248A7739-A3C7-427D-A113-A63B93A57174}" name="Proje Adı" dataDxfId="48" totalsRowDxfId="47"/>
    <tableColumn id="2" xr3:uid="{A2DE8E19-A4BF-4605-ABF6-9B3ACAB2C40F}" name="Toplam Yıl Ödeneği" totalsRowFunction="custom" totalsRowDxfId="46">
      <totalsRowFormula>SUBTOTAL(109,B3:B13)</totalsRowFormula>
    </tableColumn>
    <tableColumn id="3" xr3:uid="{A967CF8E-B5EE-43B3-8AE4-BDEAFDAE5CAE}" name="Toplam Proje Tutarı" totalsRowFunction="custom" totalsRowDxfId="45">
      <totalsRowFormula>SUBTOTAL(109,C3:C13)</totalsRowFormula>
    </tableColumn>
    <tableColumn id="4" xr3:uid="{BB83A161-C32D-4EED-AD78-20F6DEA9961D}" name="Önceki Yıllar Toplam Harcaması" totalsRowFunction="custom" totalsRowDxfId="44">
      <totalsRowFormula>SUBTOTAL(109,D3:D13)</totalsRowFormula>
    </tableColumn>
    <tableColumn id="5" xr3:uid="{0FD6E574-0E51-4759-A068-65DE332FB71C}" name="Yılı Harcama Tutarı" totalsRowFunction="custom" totalsRowDxfId="43">
      <totalsRowFormula>SUBTOTAL(109,E3:E13)</totalsRowFormula>
    </tableColumn>
    <tableColumn id="6" xr3:uid="{31406B4A-9DE3-4143-8BA5-D4FD65533F33}" name="Toplam Harcama Tutarı" totalsRowFunction="custom" totalsRowDxfId="42">
      <totalsRowFormula>SUBTOTAL(109,F3:F13)</totalsRowFormula>
    </tableColumn>
    <tableColumn id="7" xr3:uid="{767EC415-500A-4168-B92B-CF7BADEF584A}" name="Nakdi Gerçekleşme Oranı" totalsRowLabel="84%" totalsRowDxfId="41"/>
    <tableColumn id="8" xr3:uid="{208E7E0E-4602-42D2-B8BA-A57EA388D347}" name="Dönem Nakdi Gerçekleşme Oranı" totalsRowLabel="3%" totalsRowDxfId="40"/>
    <tableColumn id="9" xr3:uid="{DCFBCB8C-68DE-49FC-B730-A3ACEF5C226E}" name="Yılı Harcama Oranı" totalsRowLabel="3%" totalsRowDxfId="39"/>
    <tableColumn id="10" xr3:uid="{58555A29-58E4-43AC-B282-26DE0833B900}" name="Fiziki Gerçekleşme Oranı"/>
    <tableColumn id="12" xr3:uid="{EE9F36AA-3D29-4E0D-961C-069BF18FFD22}" name="İlçe Adı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A3F76B5-1070-48E6-863D-98B701849B47}" name="Table123" displayName="Table123" ref="A2:K21" totalsRowCount="1" headerRowDxfId="38">
  <autoFilter ref="A2:K20" xr:uid="{4245C714-46FE-419E-BF4D-1C5D4BEDDBCD}"/>
  <tableColumns count="11">
    <tableColumn id="1" xr3:uid="{5EA602DE-8914-4DAF-900B-ED9F86CBA521}" name="Proje Adı" dataDxfId="37" totalsRowDxfId="36"/>
    <tableColumn id="2" xr3:uid="{92BB5475-3F14-43A9-98EE-011F99711819}" name="Toplam Yıl Ödeneği" totalsRowFunction="custom" totalsRowDxfId="35">
      <totalsRowFormula>SUBTOTAL(109,B3:B20)</totalsRowFormula>
    </tableColumn>
    <tableColumn id="3" xr3:uid="{A3D32A8A-3046-429A-A304-D6BEFA7F30B0}" name="Toplam Proje Tutarı" totalsRowFunction="custom" totalsRowDxfId="34">
      <totalsRowFormula>SUBTOTAL(109,C3:C20)</totalsRowFormula>
    </tableColumn>
    <tableColumn id="4" xr3:uid="{0380DF9A-E754-4D25-A894-F119B86DDFF0}" name="Önceki Yıllar Toplam Harcaması" totalsRowFunction="custom" totalsRowDxfId="33">
      <totalsRowFormula>SUBTOTAL(109,D3:D20)</totalsRowFormula>
    </tableColumn>
    <tableColumn id="5" xr3:uid="{1BA1AE7C-DA21-4CFB-8E0D-11EF8A4600CA}" name="Yılı Harcama Tutarı" totalsRowFunction="custom" totalsRowDxfId="32">
      <totalsRowFormula>SUBTOTAL(109,E3:E20)</totalsRowFormula>
    </tableColumn>
    <tableColumn id="6" xr3:uid="{8406DE6B-9E5A-434C-A544-C95E228EBAE9}" name="Toplam Harcama Tutarı" totalsRowFunction="custom" totalsRowDxfId="31">
      <totalsRowFormula>SUBTOTAL(109,F3:F20)</totalsRowFormula>
    </tableColumn>
    <tableColumn id="7" xr3:uid="{5E20531B-C364-4E70-9733-2EAA0B9E3089}" name="Nakdi Gerçekleşme Oranı" totalsRowLabel="0,50%" totalsRowDxfId="30"/>
    <tableColumn id="8" xr3:uid="{E72614EF-404D-4CB2-970A-62F858ADE3B5}" name="Dönem Nakdi Gerçekleşme Oranı" totalsRowLabel="13%" totalsRowDxfId="29"/>
    <tableColumn id="9" xr3:uid="{C6E9B4FD-351F-4984-A82E-DB0F0CA4EBBA}" name="Yılı Harcama Oranı" totalsRowLabel="13%" totalsRowDxfId="28"/>
    <tableColumn id="10" xr3:uid="{3F3EEFC3-F368-4786-A1FA-0D429AB4071C}" name="Fiziki Gerçekleşme Oranı"/>
    <tableColumn id="12" xr3:uid="{6E871F12-8133-472E-8494-0D9B6631A61E}" name="İlçe Adı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C784FCB-62CC-4EC4-A5F8-B1F99E2D0100}" name="Tablo25" displayName="Tablo25" ref="A2:J6" totalsRowCount="1" headerRowDxfId="214" dataDxfId="212" headerRowBorderDxfId="213" tableBorderDxfId="211">
  <autoFilter ref="A2:J5" xr:uid="{22A4C18E-D15D-4CD9-8B79-03BD62E4A9D2}"/>
  <tableColumns count="10">
    <tableColumn id="1" xr3:uid="{525F8D5A-AE35-4C63-9072-AC1258ECE58E}" name="Yatırımcı Kuruluş" dataDxfId="210" totalsRowDxfId="209"/>
    <tableColumn id="2" xr3:uid="{5E5BBD89-5684-4E37-A4DA-A3E82C8357EF}" name="Proje Sayısı" totalsRowFunction="sum" dataDxfId="208" totalsRowDxfId="207"/>
    <tableColumn id="3" xr3:uid="{6C197E6F-E9B3-4BC2-83A6-00C331982DC6}" name="Toplam Yıl Ödeneği" totalsRowFunction="sum" dataDxfId="206" totalsRowDxfId="205"/>
    <tableColumn id="4" xr3:uid="{35DFBB2E-3AA7-4342-9106-B346C59B9C0E}" name="Toplam Proje Tutarı" totalsRowFunction="sum" dataDxfId="204" totalsRowDxfId="203"/>
    <tableColumn id="5" xr3:uid="{65694287-EC9F-48A2-88B0-9937C7E8D017}" name="Önceki Yıllar Toplam Harcaması" totalsRowFunction="sum" dataDxfId="202" totalsRowDxfId="201"/>
    <tableColumn id="6" xr3:uid="{121188E5-46EC-418D-A286-A466EBF82A84}" name="Yılı Harcama Tutarı" totalsRowFunction="sum" dataDxfId="200" totalsRowDxfId="199"/>
    <tableColumn id="7" xr3:uid="{19AD2FC7-1BC1-4A48-85A3-E85A3C894244}" name="Toplam Harcama Tutarı" totalsRowFunction="sum" dataDxfId="198" totalsRowDxfId="197"/>
    <tableColumn id="8" xr3:uid="{28AD6B19-D728-4214-864B-D9C3200A15CB}" name="Nakdi Gerçekleşme Oranı" totalsRowLabel="43%" dataDxfId="196" totalsRowDxfId="195"/>
    <tableColumn id="9" xr3:uid="{EDEEFEFC-C7ED-4ED1-9E94-9507D4FF2774}" name="Dönem Nakdi Gerçekleşme Oranı" totalsRowLabel="30%" dataDxfId="194" totalsRowDxfId="193"/>
    <tableColumn id="10" xr3:uid="{6A4B823B-E26B-4C20-A176-9B1FBC709EA3}" name="Yılı Harcama Oranı" totalsRowLabel="30%" dataDxfId="192" totalsRowDxfId="19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6884C6-D22C-445B-A64F-B695E8FB659D}" name="Table125" displayName="Table125" ref="A2:K22" totalsRowCount="1" headerRowDxfId="27">
  <autoFilter ref="A2:K21" xr:uid="{A115F87B-0B5F-4470-AA16-E9B3A5589652}"/>
  <tableColumns count="11">
    <tableColumn id="1" xr3:uid="{6AC41CC5-090D-4FCD-BBE3-2BFC4DC7BEC9}" name="Proje Adı" dataDxfId="26" totalsRowDxfId="25"/>
    <tableColumn id="2" xr3:uid="{25EC461A-5B22-4230-B0E9-F420CA618346}" name="Toplam Yıl Ödeneği" totalsRowFunction="custom" totalsRowDxfId="24">
      <totalsRowFormula>SUBTOTAL(109,B3:B21)</totalsRowFormula>
    </tableColumn>
    <tableColumn id="3" xr3:uid="{3D958EFA-951F-4EF3-B1B0-035117BD25F0}" name="Toplam Proje Tutarı" totalsRowFunction="custom" totalsRowDxfId="23">
      <totalsRowFormula>SUBTOTAL(109,C3:C21)</totalsRowFormula>
    </tableColumn>
    <tableColumn id="4" xr3:uid="{5E4717E7-244B-453B-8828-63AB881C2C81}" name="Önceki Yıllar Toplam Harcaması" totalsRowFunction="custom" totalsRowDxfId="22">
      <totalsRowFormula>SUBTOTAL(109,D3:D21)</totalsRowFormula>
    </tableColumn>
    <tableColumn id="5" xr3:uid="{1672E097-00D0-4921-95DA-153407BD7358}" name="Yılı Harcama Tutarı" totalsRowFunction="custom" totalsRowDxfId="21">
      <totalsRowFormula>SUBTOTAL(109,E3:E21)</totalsRowFormula>
    </tableColumn>
    <tableColumn id="6" xr3:uid="{D3F2D897-4285-422E-9392-B89277933458}" name="Toplam Harcama Tutarı" totalsRowFunction="custom" totalsRowDxfId="20">
      <totalsRowFormula>SUBTOTAL(109,F3:F21)</totalsRowFormula>
    </tableColumn>
    <tableColumn id="7" xr3:uid="{A1CEA404-C8C1-49AE-A890-E1E4EE854DE4}" name="Nakdi Gerçekleşme Oranı" totalsRowLabel="79%" totalsRowDxfId="19"/>
    <tableColumn id="8" xr3:uid="{19237806-36F4-4717-8E81-1796FB036279}" name="Dönem Nakdi Gerçekleşme Oranı" totalsRowLabel="99%" totalsRowDxfId="18"/>
    <tableColumn id="9" xr3:uid="{32FF4E4B-FD9C-4E67-915F-E6EDDEDD1454}" name="Yılı Harcama Oranı" totalsRowLabel="99%" totalsRowDxfId="17"/>
    <tableColumn id="10" xr3:uid="{FDE5AC1F-5280-4014-ABA2-A1CC69DA59FD}" name="Fiziki Gerçekleşme Oranı"/>
    <tableColumn id="12" xr3:uid="{B997E6CF-42A9-490C-AB03-C808C629EF11}" name="İlçe Adı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8FB1EDE-E9C2-4512-A9CD-20714959595C}" name="Table14" displayName="Table14" ref="A2:J13" totalsRowCount="1" headerRowDxfId="190">
  <autoFilter ref="A2:J12" xr:uid="{863A02B7-A1B7-44B6-834F-F02846DB5F06}"/>
  <tableColumns count="10">
    <tableColumn id="1" xr3:uid="{53D46C2F-B390-4EA9-9924-A292FCA06083}" name="İlçe"/>
    <tableColumn id="2" xr3:uid="{F9FB0A0F-89A6-4BD2-BF7C-04C716F56F6A}" name="Proje Sayısı" totalsRowFunction="sum" totalsRowDxfId="7"/>
    <tableColumn id="3" xr3:uid="{564AB788-E4DF-4EB8-A7E2-5C5FEADC0AAD}" name="Toplam Yıl Ödeneği" totalsRowFunction="custom" totalsRowDxfId="6">
      <totalsRowFormula>SUBTOTAL(109,C3:C12)</totalsRowFormula>
    </tableColumn>
    <tableColumn id="4" xr3:uid="{C10129C5-B94A-414E-8BCC-A730982CF46D}" name="Toplam Proje Tutarı" totalsRowFunction="custom" totalsRowDxfId="5">
      <totalsRowFormula>SUBTOTAL(109,D3:D12)</totalsRowFormula>
    </tableColumn>
    <tableColumn id="5" xr3:uid="{139FCCF2-BD5F-4D24-8BA6-9AD99BA512CF}" name="Önceki Yıllar Toplam Harcaması" totalsRowFunction="custom" totalsRowDxfId="4">
      <totalsRowFormula>SUBTOTAL(109,E3:E12)</totalsRowFormula>
    </tableColumn>
    <tableColumn id="6" xr3:uid="{8A3FA19B-2537-45E0-8AC6-6AEC67AC3805}" name="Yılı Harcama Tutarı" totalsRowFunction="custom" totalsRowDxfId="3">
      <totalsRowFormula>SUBTOTAL(109,F3:F12)</totalsRowFormula>
    </tableColumn>
    <tableColumn id="7" xr3:uid="{E4C3A6E5-8115-43E4-813F-049A6BA45586}" name="Toplam Harcama Tutarı" totalsRowFunction="custom" totalsRowDxfId="2">
      <totalsRowFormula>SUBTOTAL(109,G3:G12)</totalsRowFormula>
    </tableColumn>
    <tableColumn id="8" xr3:uid="{719C5038-99D0-408C-94E3-3F0F908D53C8}" name="Nakdi Gerçekleşme Oranı" totalsRowLabel="32%" totalsRowDxfId="1"/>
    <tableColumn id="9" xr3:uid="{7AC208C8-B912-4771-BFF9-4FAC2209A3E0}" name="Yılı Harcama Oranı" totalsRowLabel="33%" totalsRowDxfId="0"/>
    <tableColumn id="10" xr3:uid="{5E6F8AFC-9061-45D4-AA88-68B374795006}" name="Fiziki Gerçekleşme Oranı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FC0830B-06FA-481C-9D55-E2B17C471805}" name="Table127" displayName="Table127" ref="A2:J12" totalsRowCount="1" headerRowDxfId="189">
  <autoFilter ref="A2:J11" xr:uid="{2FE5D055-D7F3-4D2A-B52A-5BA05BD0B90F}"/>
  <tableColumns count="10">
    <tableColumn id="1" xr3:uid="{43528784-7D1A-4125-AFB5-2E7C52581773}" name="Proje Sektörü" dataDxfId="188" totalsRowDxfId="16"/>
    <tableColumn id="2" xr3:uid="{AD46D8FA-7A3D-4DF6-8774-49C7F440B7B0}" name="Proje Sayısı" totalsRowFunction="custom" totalsRowDxfId="15">
      <totalsRowFormula>SUBTOTAL(109,B3:B11)</totalsRowFormula>
    </tableColumn>
    <tableColumn id="3" xr3:uid="{19F34CBD-419A-4383-B0FD-6694ECD3EEF7}" name="Toplam Yıl Ödeneği" totalsRowFunction="custom" totalsRowDxfId="14">
      <totalsRowFormula>SUBTOTAL(109,C3:C11)</totalsRowFormula>
    </tableColumn>
    <tableColumn id="4" xr3:uid="{E423EDF4-3536-4F13-9E1D-974FBF837446}" name="Toplam Proje Tutarı" totalsRowFunction="custom" totalsRowDxfId="13">
      <totalsRowFormula>SUBTOTAL(109,D3:D11)</totalsRowFormula>
    </tableColumn>
    <tableColumn id="5" xr3:uid="{46BF0ACB-9E9C-4136-B877-8C7BE8C89292}" name="Önceki Yıllar Toplam Harcaması" totalsRowFunction="custom" totalsRowDxfId="12">
      <totalsRowFormula>SUBTOTAL(109,E3:E11)</totalsRowFormula>
    </tableColumn>
    <tableColumn id="6" xr3:uid="{B6980A39-4104-4949-8909-59E8AF05F787}" name="Yılı Harcama Tutarı" totalsRowFunction="custom" totalsRowDxfId="11">
      <totalsRowFormula>SUBTOTAL(109,F3:F11)</totalsRowFormula>
    </tableColumn>
    <tableColumn id="7" xr3:uid="{3EB49420-B9DF-4B83-BDE9-C7E9542BEA93}" name="Toplam Harcama Tutarı" totalsRowFunction="custom" totalsRowDxfId="10">
      <totalsRowFormula>SUBTOTAL(109,G3:G11)</totalsRowFormula>
    </tableColumn>
    <tableColumn id="8" xr3:uid="{04B100B6-35D2-4395-8FBD-3A8114972094}" name="Nakdi Gerçekleşme Oranı" totalsRowLabel="32%" totalsRowDxfId="9"/>
    <tableColumn id="9" xr3:uid="{EFB4512D-8D90-44BA-8AB1-16A1AB224683}" name="Yılı Harcama Oranı" totalsRowLabel="33%" totalsRowDxfId="8"/>
    <tableColumn id="10" xr3:uid="{B627E036-C8D3-44BD-A18A-2A550774FD72}" name="Fiziki Gerçekleşme Oranı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98A954C-289A-4E8E-84D6-7C8855725077}" name="Table1" displayName="Table1" ref="A2:K6" totalsRowCount="1" headerRowDxfId="187">
  <autoFilter ref="A2:K5" xr:uid="{A58FBDB1-A5D8-4D8A-94EC-4C05C7D95AAE}"/>
  <tableColumns count="11">
    <tableColumn id="1" xr3:uid="{9C76D108-D832-4485-8291-0B445700E9D5}" name="Proje Adı" dataDxfId="186" totalsRowDxfId="185"/>
    <tableColumn id="2" xr3:uid="{A8001E48-D301-4B6B-8446-CE1C38E528A5}" name="Toplam Yıl Ödeneği" totalsRowFunction="custom">
      <totalsRowFormula>SUBTOTAL(109,B3:B5)</totalsRowFormula>
    </tableColumn>
    <tableColumn id="3" xr3:uid="{D0A93D46-DB97-4364-8C86-D360942047E4}" name="Toplam Proje Tutarı" totalsRowFunction="custom">
      <totalsRowFormula>SUBTOTAL(109,C3:C5)</totalsRowFormula>
    </tableColumn>
    <tableColumn id="4" xr3:uid="{E3CA160A-146E-4129-9BEE-42ED09CDAF94}" name="Önceki Yıllar Toplam Harcaması" totalsRowFunction="custom">
      <totalsRowFormula>SUBTOTAL(109,D3:D5)</totalsRowFormula>
    </tableColumn>
    <tableColumn id="5" xr3:uid="{938EED8E-36B5-46DD-AFAE-2A21D397E2E0}" name="Yılı Harcama Tutarı" totalsRowFunction="custom">
      <totalsRowFormula>SUBTOTAL(109,E3:E5)</totalsRowFormula>
    </tableColumn>
    <tableColumn id="6" xr3:uid="{136BFF08-6F22-4CEB-8367-A2D2875422BD}" name="Toplam Harcama Tutarı" totalsRowFunction="custom">
      <totalsRowFormula>SUBTOTAL(109,F3:F5)</totalsRowFormula>
    </tableColumn>
    <tableColumn id="7" xr3:uid="{61775DF7-1CC3-48F2-B4E1-E1CB1A9F91CC}" name="Nakdi Gerçekleşme Oranı" totalsRowLabel="0%" totalsRowDxfId="184"/>
    <tableColumn id="8" xr3:uid="{A020AAB2-9EF9-443B-AF4B-AB9088364EED}" name="Dönem Nakdi Gerçekleşme Oranı" totalsRowLabel="0%" totalsRowDxfId="183"/>
    <tableColumn id="9" xr3:uid="{B0899AFF-DF96-4353-9F15-EA55CFFA9FA9}" name="Yılı Harcama Oranı" totalsRowLabel="0%" totalsRowDxfId="182"/>
    <tableColumn id="10" xr3:uid="{E742F0E0-2185-4A9A-81D2-4704DE68B80C}" name="Fiziki Gerçekleşme Oranı"/>
    <tableColumn id="12" xr3:uid="{202EE4CC-6493-49D0-939A-0E39A1EBED82}" name="İlçe Adı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6D66765-8234-4FF5-A38F-0E5BB0ABEB51}" name="Table110" displayName="Table110" ref="A2:K10" totalsRowCount="1" headerRowDxfId="181">
  <autoFilter ref="A2:K9" xr:uid="{DB3FA1BF-052B-47CF-B47B-C524F7F8482A}"/>
  <tableColumns count="11">
    <tableColumn id="1" xr3:uid="{57A8F13D-3B4A-40C7-9D1B-EBECE2DA12C2}" name="Proje Adı" dataDxfId="180" totalsRowDxfId="179"/>
    <tableColumn id="2" xr3:uid="{CA2C8CB5-015E-421F-B128-8497B5DA6580}" name="Toplam Yıl Ödeneği" totalsRowFunction="custom" totalsRowDxfId="178">
      <totalsRowFormula>SUBTOTAL(109,B3:B9)</totalsRowFormula>
    </tableColumn>
    <tableColumn id="3" xr3:uid="{0DC956D0-E756-43D5-B3B8-01BFCD439404}" name="Toplam Proje Tutarı" totalsRowFunction="custom" totalsRowDxfId="177">
      <totalsRowFormula>SUBTOTAL(109,C3:C9)</totalsRowFormula>
    </tableColumn>
    <tableColumn id="4" xr3:uid="{2D83121C-CECF-4D81-8E5B-647953BF4316}" name="Önceki Yıllar Toplam Harcaması" totalsRowFunction="custom" totalsRowDxfId="176">
      <totalsRowFormula>SUBTOTAL(109,D3:D9)</totalsRowFormula>
    </tableColumn>
    <tableColumn id="5" xr3:uid="{83B222E3-AF01-4055-ADF0-4D5B3F42BD5A}" name="Yılı Harcama Tutarı" totalsRowFunction="custom" totalsRowDxfId="175">
      <totalsRowFormula>SUBTOTAL(109,E3:E9)</totalsRowFormula>
    </tableColumn>
    <tableColumn id="6" xr3:uid="{16D7D985-8FF5-4B03-BDBF-E6CAE26F8497}" name="Toplam Harcama Tutarı" totalsRowFunction="custom" totalsRowDxfId="174">
      <totalsRowFormula>SUBTOTAL(109,F3:F9)</totalsRowFormula>
    </tableColumn>
    <tableColumn id="7" xr3:uid="{60DD5210-7EC7-4715-B2F9-55570623BBAB}" name="Nakdi Gerçekleşme Oranı" totalsRowLabel="8%" totalsRowDxfId="173"/>
    <tableColumn id="8" xr3:uid="{D2C84FB1-5240-4A31-8F13-BD75BE890AA3}" name="Dönem Nakdi Gerçekleşme Oranı" totalsRowLabel="3%" totalsRowDxfId="172"/>
    <tableColumn id="9" xr3:uid="{FC8A349B-8248-4747-87BD-B967E360617B}" name="Yılı Harcama Oranı" totalsRowLabel="3%" totalsRowDxfId="171"/>
    <tableColumn id="10" xr3:uid="{4EE770F2-A4C1-4067-9479-0864650EC405}" name="Fiziki Gerçekleşme Oranı"/>
    <tableColumn id="12" xr3:uid="{AE08547B-DFCA-4D06-A745-4933D7781ACA}" name="İlçe Adı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129837-2437-4B1A-9581-C40B5352F98A}" name="Table111" displayName="Table111" ref="A2:K24" totalsRowCount="1" headerRowDxfId="170">
  <autoFilter ref="A2:K23" xr:uid="{8BF3E958-F13A-4F4C-A26D-8A043E77EB7C}"/>
  <tableColumns count="11">
    <tableColumn id="1" xr3:uid="{06B1C1C1-0E76-498C-9E4F-77CA01266220}" name="Proje Adı" dataDxfId="169" totalsRowDxfId="168"/>
    <tableColumn id="2" xr3:uid="{33B9407B-A53F-4019-87D6-DC2945FE0C36}" name="Toplam Yıl Ödeneği" totalsRowFunction="custom" totalsRowDxfId="167">
      <totalsRowFormula>SUBTOTAL(109,B3:B23)</totalsRowFormula>
    </tableColumn>
    <tableColumn id="3" xr3:uid="{E4219BF1-79BB-49DA-823C-DF821805AC8C}" name="Toplam Proje Tutarı" totalsRowFunction="custom" totalsRowDxfId="166">
      <totalsRowFormula>SUBTOTAL(109,C3:C23)</totalsRowFormula>
    </tableColumn>
    <tableColumn id="4" xr3:uid="{B9E92175-EF81-4230-9321-90251AD246C1}" name="Önceki Yıllar Toplam Harcaması" totalsRowFunction="custom" totalsRowDxfId="165">
      <totalsRowFormula>SUBTOTAL(109,D3:D23)</totalsRowFormula>
    </tableColumn>
    <tableColumn id="5" xr3:uid="{3160D4D7-B792-4064-ABCC-A06FD56800B9}" name="Yılı Harcama Tutarı" totalsRowFunction="custom" totalsRowDxfId="164">
      <totalsRowFormula>SUBTOTAL(109,E3:E23)</totalsRowFormula>
    </tableColumn>
    <tableColumn id="6" xr3:uid="{F236F30B-16E3-4552-9729-74C40BEC0338}" name="Toplam Harcama Tutarı" totalsRowFunction="custom" totalsRowDxfId="163">
      <totalsRowFormula>SUBTOTAL(109,F3:F23)</totalsRowFormula>
    </tableColumn>
    <tableColumn id="7" xr3:uid="{FB6F1D9D-636A-404C-AA09-24241261DF3C}" name="Nakdi Gerçekleşme Oranı" totalsRowLabel="43%" totalsRowDxfId="162"/>
    <tableColumn id="8" xr3:uid="{AA7F183C-E51F-485C-BFA2-5134B6075289}" name="Dönem Nakdi Gerçekleşme Oranı" totalsRowLabel="30%" totalsRowDxfId="161"/>
    <tableColumn id="9" xr3:uid="{5680F4C6-B8FE-4E08-8FE2-934E8E9E10ED}" name="Yılı Harcama Oranı" totalsRowLabel="30%" totalsRowDxfId="160"/>
    <tableColumn id="10" xr3:uid="{3196CD4B-DCD4-4322-AECF-F259CBAE9065}" name="Fiziki Gerçekleşme Oranı"/>
    <tableColumn id="12" xr3:uid="{D53A458B-77B9-4DBD-9063-A030D6B3B593}" name="İlçe Adı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48C47A6-629A-4D63-8F97-A0659C096E58}" name="Table112" displayName="Table112" ref="A2:K45" totalsRowCount="1" headerRowDxfId="159">
  <autoFilter ref="A2:K44" xr:uid="{CC7BCC1E-D9D6-45FE-82AD-035FAB114635}"/>
  <tableColumns count="11">
    <tableColumn id="1" xr3:uid="{9A677263-E078-4246-A534-981465E8A3EB}" name="Proje Adı" dataDxfId="158" totalsRowDxfId="157"/>
    <tableColumn id="2" xr3:uid="{BF984CFD-5938-4546-9381-F104FE232651}" name="Toplam Yıl Ödeneği" totalsRowFunction="custom" totalsRowDxfId="156">
      <totalsRowFormula>SUBTOTAL(109,B3:B44)</totalsRowFormula>
    </tableColumn>
    <tableColumn id="3" xr3:uid="{FE340304-CBBB-489B-9F6E-E8E85AB0CFC8}" name="Toplam Proje Tutarı" totalsRowFunction="custom" totalsRowDxfId="155">
      <totalsRowFormula>SUBTOTAL(109,C3:C44)</totalsRowFormula>
    </tableColumn>
    <tableColumn id="4" xr3:uid="{B1072B07-ECCB-4891-A1F2-67B7A5402B40}" name="Önceki Yıllar Toplam Harcaması" totalsRowFunction="custom" totalsRowDxfId="154">
      <totalsRowFormula>SUBTOTAL(109,D3:D44)</totalsRowFormula>
    </tableColumn>
    <tableColumn id="5" xr3:uid="{08C7FE7B-9B12-4E3A-B34A-BDD0967DB00E}" name="Yılı Harcama Tutarı" totalsRowFunction="custom" totalsRowDxfId="153">
      <totalsRowFormula>SUBTOTAL(109,E3:E44)</totalsRowFormula>
    </tableColumn>
    <tableColumn id="6" xr3:uid="{DCA16559-9E1F-48D8-907C-D6EA6C30AE48}" name="Toplam Harcama Tutarı" totalsRowFunction="custom" totalsRowDxfId="152">
      <totalsRowFormula>SUBTOTAL(109,F3:F44)</totalsRowFormula>
    </tableColumn>
    <tableColumn id="7" xr3:uid="{430CBBA4-A38C-430C-B761-78EA025EC24B}" name="Nakdi Gerçekleşme Oranı" totalsRowLabel="13%" totalsRowDxfId="151"/>
    <tableColumn id="8" xr3:uid="{94B04FDE-DA69-47C9-A781-B085B7A0E41E}" name="Dönem Nakdi Gerçekleşme Oranı" totalsRowLabel="27%" totalsRowDxfId="150"/>
    <tableColumn id="9" xr3:uid="{BA552E94-65CD-4228-B9F3-EC8F321B24E6}" name="Yılı Harcama Oranı" totalsRowLabel="27%" totalsRowDxfId="149"/>
    <tableColumn id="10" xr3:uid="{650917AF-9140-41DF-86F8-C72F4CCA7438}" name="Fiziki Gerçekleşme Oranı"/>
    <tableColumn id="12" xr3:uid="{697B4151-4F22-4BEC-B03B-A44AC170C6B6}" name="İlçe Adı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2CA0E21-E552-4A3D-AF33-9B52A693AAE3}" name="Table113" displayName="Table113" ref="A2:K25" totalsRowCount="1" headerRowDxfId="148">
  <autoFilter ref="A2:K24" xr:uid="{0FE0D8D9-0782-4D95-8B2D-BAD4CD85E8D5}"/>
  <tableColumns count="11">
    <tableColumn id="1" xr3:uid="{C5845612-C3EC-41BF-85E2-321ADEB4189F}" name="Proje Adı" dataDxfId="147" totalsRowDxfId="146"/>
    <tableColumn id="2" xr3:uid="{67798B1D-B636-4618-B73D-A260C79833E8}" name="Toplam Yıl Ödeneği" totalsRowFunction="custom" totalsRowDxfId="145">
      <totalsRowFormula>SUBTOTAL(109,B3:B24)</totalsRowFormula>
    </tableColumn>
    <tableColumn id="3" xr3:uid="{C2A5E1AA-9DA6-4F9D-B72F-978F08FFA252}" name="Toplam Proje Tutarı" totalsRowFunction="custom" totalsRowDxfId="144">
      <totalsRowFormula>SUBTOTAL(109,C3:C24)</totalsRowFormula>
    </tableColumn>
    <tableColumn id="4" xr3:uid="{E869BE44-23E5-453D-BE8E-948FEB0668C1}" name="Önceki Yıllar Toplam Harcaması" totalsRowFunction="custom" totalsRowDxfId="143">
      <totalsRowFormula>SUBTOTAL(109,D3:D24)</totalsRowFormula>
    </tableColumn>
    <tableColumn id="5" xr3:uid="{60CB9C7A-B8DA-429C-AE88-1D1D02E3216D}" name="Yılı Harcama Tutarı" totalsRowFunction="custom" totalsRowDxfId="142">
      <totalsRowFormula>SUBTOTAL(109,E3:E24)</totalsRowFormula>
    </tableColumn>
    <tableColumn id="6" xr3:uid="{E4A124A3-2E63-43DC-A2A2-D6154B142288}" name="Toplam Harcama Tutarı" totalsRowFunction="custom" totalsRowDxfId="141">
      <totalsRowFormula>SUBTOTAL(109,F3:F24)</totalsRowFormula>
    </tableColumn>
    <tableColumn id="7" xr3:uid="{6721A00A-02A9-4D6B-B16B-79A537240778}" name="Nakdi Gerçekleşme Oranı" totalsRowLabel="40%" totalsRowDxfId="140"/>
    <tableColumn id="8" xr3:uid="{701C6644-163A-424F-B014-51451F809EC3}" name="Dönem Nakdi Gerçekleşme Oranı" totalsRowLabel="32%" totalsRowDxfId="139"/>
    <tableColumn id="9" xr3:uid="{4F4CFE5C-B856-4D81-B916-25ABF3821608}" name="Yılı Harcama Oranı" totalsRowLabel="32%" totalsRowDxfId="138"/>
    <tableColumn id="10" xr3:uid="{8FEC277B-DCAE-4D84-85B1-8E43E6378BC2}" name="Fiziki Gerçekleşme Oranı"/>
    <tableColumn id="12" xr3:uid="{BA6E2EAE-D359-46D5-96FF-6B5AE5F393F6}" name="İlçe Adı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opLeftCell="A10" workbookViewId="0">
      <selection activeCell="J19" sqref="J19"/>
    </sheetView>
  </sheetViews>
  <sheetFormatPr defaultRowHeight="15" x14ac:dyDescent="0.25"/>
  <cols>
    <col min="1" max="1" width="48.28515625" style="1" customWidth="1"/>
    <col min="2" max="2" width="9.140625" style="1"/>
    <col min="3" max="3" width="12.5703125" customWidth="1"/>
    <col min="4" max="4" width="14.42578125" customWidth="1"/>
    <col min="5" max="5" width="13.5703125" customWidth="1"/>
    <col min="6" max="6" width="12.5703125" customWidth="1"/>
    <col min="7" max="7" width="13.5703125" customWidth="1"/>
  </cols>
  <sheetData>
    <row r="1" spans="1:10" ht="21.75" customHeight="1" x14ac:dyDescent="0.25">
      <c r="A1" s="22" t="s">
        <v>287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60" x14ac:dyDescent="0.25">
      <c r="A2" s="1" t="s">
        <v>262</v>
      </c>
      <c r="B2" s="1" t="s">
        <v>27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8</v>
      </c>
    </row>
    <row r="3" spans="1:10" ht="24" customHeight="1" x14ac:dyDescent="0.25">
      <c r="A3" s="1" t="s">
        <v>279</v>
      </c>
      <c r="B3" s="15">
        <v>42</v>
      </c>
      <c r="C3" s="2">
        <v>529383651</v>
      </c>
      <c r="D3" s="2">
        <v>9296835525</v>
      </c>
      <c r="E3" s="2">
        <v>1081990174</v>
      </c>
      <c r="F3" s="2">
        <v>141864055</v>
      </c>
      <c r="G3" s="2">
        <v>1223854229</v>
      </c>
      <c r="H3" s="3">
        <v>0.13</v>
      </c>
      <c r="I3" s="4">
        <v>0.27</v>
      </c>
    </row>
    <row r="4" spans="1:10" ht="30.75" customHeight="1" x14ac:dyDescent="0.25">
      <c r="A4" s="1" t="s">
        <v>26</v>
      </c>
      <c r="B4" s="15">
        <v>7</v>
      </c>
      <c r="C4" s="2">
        <v>137866000</v>
      </c>
      <c r="D4" s="2">
        <v>331963895</v>
      </c>
      <c r="E4" s="2">
        <v>22349939.920000002</v>
      </c>
      <c r="F4" s="2">
        <v>3838353.73</v>
      </c>
      <c r="G4" s="2">
        <v>26188293.650000002</v>
      </c>
      <c r="H4" s="3">
        <v>0.08</v>
      </c>
      <c r="I4" s="4">
        <v>0.03</v>
      </c>
    </row>
    <row r="5" spans="1:10" ht="29.25" customHeight="1" x14ac:dyDescent="0.25">
      <c r="A5" s="1" t="s">
        <v>280</v>
      </c>
      <c r="B5" s="15">
        <v>5</v>
      </c>
      <c r="C5" s="2">
        <v>40052238.740000002</v>
      </c>
      <c r="D5" s="2">
        <v>457000000</v>
      </c>
      <c r="E5" s="2">
        <v>108502898.25</v>
      </c>
      <c r="F5" s="2">
        <v>37053238.740000002</v>
      </c>
      <c r="G5" s="2">
        <v>145556136.99000001</v>
      </c>
      <c r="H5" s="3">
        <v>0.32</v>
      </c>
      <c r="I5" s="4">
        <v>0.92</v>
      </c>
    </row>
    <row r="6" spans="1:10" ht="24" customHeight="1" x14ac:dyDescent="0.25">
      <c r="A6" s="1" t="s">
        <v>200</v>
      </c>
      <c r="B6" s="15">
        <v>7</v>
      </c>
      <c r="C6" s="2">
        <v>178726602.55000001</v>
      </c>
      <c r="D6" s="2">
        <v>583718144.39999998</v>
      </c>
      <c r="E6" s="2">
        <v>33881932.840000004</v>
      </c>
      <c r="F6" s="2">
        <v>114113745.63000001</v>
      </c>
      <c r="G6" s="2">
        <v>147995678.47</v>
      </c>
      <c r="H6" s="3">
        <v>0.25</v>
      </c>
      <c r="I6" s="4">
        <v>0.69</v>
      </c>
    </row>
    <row r="7" spans="1:10" ht="24" customHeight="1" x14ac:dyDescent="0.25">
      <c r="A7" s="1" t="s">
        <v>209</v>
      </c>
      <c r="B7" s="15">
        <v>6</v>
      </c>
      <c r="C7" s="2">
        <v>5740000</v>
      </c>
      <c r="D7" s="2">
        <v>14740000</v>
      </c>
      <c r="E7" s="2">
        <v>0</v>
      </c>
      <c r="F7" s="2">
        <v>2700000</v>
      </c>
      <c r="G7" s="2">
        <v>2700000</v>
      </c>
      <c r="H7" s="3">
        <v>0.18</v>
      </c>
      <c r="I7" s="4">
        <v>0.47</v>
      </c>
    </row>
    <row r="8" spans="1:10" ht="24" customHeight="1" x14ac:dyDescent="0.25">
      <c r="A8" s="1" t="s">
        <v>281</v>
      </c>
      <c r="B8" s="15">
        <v>1</v>
      </c>
      <c r="C8" s="2">
        <v>53554473</v>
      </c>
      <c r="D8" s="2">
        <v>833878800</v>
      </c>
      <c r="E8" s="2">
        <v>0</v>
      </c>
      <c r="F8" s="2">
        <v>0</v>
      </c>
      <c r="G8" s="2">
        <v>0</v>
      </c>
      <c r="H8" s="3">
        <v>0</v>
      </c>
      <c r="I8" s="4">
        <v>0</v>
      </c>
    </row>
    <row r="9" spans="1:10" ht="24" customHeight="1" x14ac:dyDescent="0.25">
      <c r="A9" s="1" t="s">
        <v>282</v>
      </c>
      <c r="B9" s="15">
        <v>1</v>
      </c>
      <c r="C9" s="2">
        <v>16600800</v>
      </c>
      <c r="D9" s="2">
        <v>16600800</v>
      </c>
      <c r="E9" s="2">
        <v>0</v>
      </c>
      <c r="F9" s="2">
        <v>10466883</v>
      </c>
      <c r="G9" s="2">
        <v>10466883</v>
      </c>
      <c r="H9" s="3">
        <v>0.63</v>
      </c>
      <c r="I9" s="4">
        <v>0.63</v>
      </c>
    </row>
    <row r="10" spans="1:10" ht="24" customHeight="1" x14ac:dyDescent="0.25">
      <c r="A10" s="1" t="s">
        <v>261</v>
      </c>
      <c r="B10" s="15">
        <v>19</v>
      </c>
      <c r="C10" s="2">
        <v>72076385.849999994</v>
      </c>
      <c r="D10" s="2">
        <v>222656882.84999999</v>
      </c>
      <c r="E10" s="2">
        <v>103129212</v>
      </c>
      <c r="F10" s="2">
        <v>72076379.849999994</v>
      </c>
      <c r="G10" s="2">
        <v>175205591.84999999</v>
      </c>
      <c r="H10" s="3">
        <v>0.79</v>
      </c>
      <c r="I10" s="4">
        <v>0.99</v>
      </c>
    </row>
    <row r="11" spans="1:10" ht="24" customHeight="1" x14ac:dyDescent="0.25">
      <c r="A11" s="1" t="s">
        <v>222</v>
      </c>
      <c r="B11" s="15">
        <v>11</v>
      </c>
      <c r="C11" s="2">
        <v>16795516.920000002</v>
      </c>
      <c r="D11" s="2">
        <v>1558779616.5899999</v>
      </c>
      <c r="E11" s="2">
        <v>1318108352.6099999</v>
      </c>
      <c r="F11" s="2">
        <v>550036.36</v>
      </c>
      <c r="G11" s="2">
        <v>1317367756.9699998</v>
      </c>
      <c r="H11" s="3">
        <v>0.84</v>
      </c>
      <c r="I11" s="4">
        <v>0.03</v>
      </c>
    </row>
    <row r="12" spans="1:10" ht="24" customHeight="1" x14ac:dyDescent="0.25">
      <c r="A12" s="1" t="s">
        <v>240</v>
      </c>
      <c r="B12" s="15">
        <v>18</v>
      </c>
      <c r="C12" s="2">
        <v>16112310.65</v>
      </c>
      <c r="D12" s="2">
        <v>405001900</v>
      </c>
      <c r="E12" s="2">
        <v>0</v>
      </c>
      <c r="F12" s="2">
        <v>2079888.0999999999</v>
      </c>
      <c r="G12" s="2">
        <v>2079888.0999999999</v>
      </c>
      <c r="H12" s="3">
        <v>5.0000000000000001E-3</v>
      </c>
      <c r="I12" s="4">
        <v>0.13</v>
      </c>
    </row>
    <row r="13" spans="1:10" ht="24" customHeight="1" x14ac:dyDescent="0.25">
      <c r="A13" s="1" t="s">
        <v>140</v>
      </c>
      <c r="B13" s="15">
        <v>5</v>
      </c>
      <c r="C13" s="2">
        <v>62828200</v>
      </c>
      <c r="D13" s="2">
        <v>62828200</v>
      </c>
      <c r="E13" s="2">
        <v>0</v>
      </c>
      <c r="F13" s="2">
        <v>6464000</v>
      </c>
      <c r="G13" s="2">
        <v>6464000</v>
      </c>
      <c r="H13" s="3">
        <v>0.1</v>
      </c>
      <c r="I13" s="4">
        <v>0.1</v>
      </c>
    </row>
    <row r="14" spans="1:10" ht="24" customHeight="1" x14ac:dyDescent="0.25">
      <c r="A14" s="1" t="s">
        <v>183</v>
      </c>
      <c r="B14" s="15">
        <v>5</v>
      </c>
      <c r="C14" s="2">
        <v>3382777.04</v>
      </c>
      <c r="D14" s="2">
        <v>3382777.04</v>
      </c>
      <c r="E14" s="2">
        <v>0</v>
      </c>
      <c r="F14" s="2">
        <v>2253989.04</v>
      </c>
      <c r="G14" s="2">
        <v>2253989.04</v>
      </c>
      <c r="H14" s="3">
        <v>0.67</v>
      </c>
      <c r="I14" s="4">
        <v>0.67</v>
      </c>
    </row>
    <row r="15" spans="1:10" ht="24" customHeight="1" x14ac:dyDescent="0.25">
      <c r="A15" s="1" t="s">
        <v>283</v>
      </c>
      <c r="B15" s="15">
        <v>1</v>
      </c>
      <c r="C15" s="2">
        <v>10000</v>
      </c>
      <c r="D15" s="2">
        <v>198283395</v>
      </c>
      <c r="E15" s="2">
        <v>115894339</v>
      </c>
      <c r="F15" s="2">
        <v>0</v>
      </c>
      <c r="G15" s="2">
        <v>115894339</v>
      </c>
      <c r="H15" s="3">
        <v>0.57999999999999996</v>
      </c>
      <c r="I15" s="4">
        <v>0</v>
      </c>
    </row>
    <row r="16" spans="1:10" ht="24" customHeight="1" x14ac:dyDescent="0.25">
      <c r="A16" s="1" t="s">
        <v>284</v>
      </c>
      <c r="B16" s="15">
        <v>22</v>
      </c>
      <c r="C16" s="2">
        <v>1506939732</v>
      </c>
      <c r="D16" s="2">
        <v>20453360981</v>
      </c>
      <c r="E16" s="2">
        <v>7897345868</v>
      </c>
      <c r="F16" s="2">
        <v>484166732</v>
      </c>
      <c r="G16" s="2">
        <v>8381512600</v>
      </c>
      <c r="H16" s="3">
        <v>0.4</v>
      </c>
      <c r="I16" s="4">
        <v>0.32</v>
      </c>
    </row>
    <row r="17" spans="1:9" ht="24" customHeight="1" x14ac:dyDescent="0.25">
      <c r="A17" s="1" t="s">
        <v>285</v>
      </c>
      <c r="B17" s="15">
        <v>29</v>
      </c>
      <c r="C17" s="2">
        <v>90151142</v>
      </c>
      <c r="D17" s="2">
        <v>1472860914.3999994</v>
      </c>
      <c r="E17" s="2">
        <v>131050179.06</v>
      </c>
      <c r="F17" s="2">
        <v>31328311.670000002</v>
      </c>
      <c r="G17" s="2">
        <v>162378490.72999999</v>
      </c>
      <c r="H17" s="3">
        <v>0.11</v>
      </c>
      <c r="I17" s="4">
        <v>0.35</v>
      </c>
    </row>
    <row r="18" spans="1:9" ht="24" customHeight="1" x14ac:dyDescent="0.25">
      <c r="A18" s="1" t="s">
        <v>286</v>
      </c>
      <c r="B18" s="15">
        <v>2</v>
      </c>
      <c r="C18" s="2">
        <v>24002000</v>
      </c>
      <c r="D18" s="2">
        <v>167100000</v>
      </c>
      <c r="E18" s="2">
        <v>27000</v>
      </c>
      <c r="F18" s="2">
        <v>0</v>
      </c>
      <c r="G18" s="2">
        <v>27000</v>
      </c>
      <c r="H18" s="3">
        <v>2.0000000000000001E-4</v>
      </c>
      <c r="I18" s="4">
        <v>0</v>
      </c>
    </row>
    <row r="19" spans="1:9" ht="24" customHeight="1" x14ac:dyDescent="0.25">
      <c r="B19" s="15">
        <f t="shared" ref="B19:G19" si="0">SUBTOTAL(109,B3:B18)</f>
        <v>181</v>
      </c>
      <c r="C19" s="2">
        <f t="shared" si="0"/>
        <v>2754221829.75</v>
      </c>
      <c r="D19" s="2">
        <f t="shared" si="0"/>
        <v>36078991831.280006</v>
      </c>
      <c r="E19" s="2">
        <f t="shared" si="0"/>
        <v>10812279895.679998</v>
      </c>
      <c r="F19" s="2">
        <f t="shared" si="0"/>
        <v>908955613.12</v>
      </c>
      <c r="G19" s="2">
        <f t="shared" si="0"/>
        <v>11719944876.799999</v>
      </c>
      <c r="H19" s="14" t="s">
        <v>129</v>
      </c>
      <c r="I19" s="14" t="s">
        <v>288</v>
      </c>
    </row>
  </sheetData>
  <mergeCells count="1">
    <mergeCell ref="A1:J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15CA-9117-43FD-BC0B-CF268ED35CBD}">
  <dimension ref="A1:K5"/>
  <sheetViews>
    <sheetView workbookViewId="0">
      <selection activeCell="K5" sqref="K5"/>
    </sheetView>
  </sheetViews>
  <sheetFormatPr defaultRowHeight="15" x14ac:dyDescent="0.25"/>
  <cols>
    <col min="1" max="1" width="36.42578125" style="1" customWidth="1"/>
    <col min="2" max="2" width="10.85546875" customWidth="1"/>
    <col min="3" max="4" width="12.140625" customWidth="1"/>
    <col min="6" max="6" width="11.85546875" customWidth="1"/>
  </cols>
  <sheetData>
    <row r="1" spans="1:11" ht="20.25" customHeight="1" x14ac:dyDescent="0.25">
      <c r="A1" s="22" t="s">
        <v>133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idden="1" x14ac:dyDescent="0.25"/>
    <row r="3" spans="1:11" ht="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25">
      <c r="A4" s="1" t="s">
        <v>131</v>
      </c>
      <c r="B4" s="2">
        <v>10000</v>
      </c>
      <c r="C4" s="2">
        <v>198283395</v>
      </c>
      <c r="D4" s="2">
        <v>115894339</v>
      </c>
      <c r="E4" s="2">
        <v>0</v>
      </c>
      <c r="F4" s="2">
        <v>115894339</v>
      </c>
      <c r="G4" s="3">
        <v>0.58448837332041803</v>
      </c>
      <c r="H4" s="4">
        <v>0</v>
      </c>
      <c r="I4" s="4">
        <v>0</v>
      </c>
      <c r="J4" s="4">
        <v>0.7</v>
      </c>
    </row>
    <row r="5" spans="1:11" x14ac:dyDescent="0.25">
      <c r="B5" s="2">
        <f t="shared" ref="B5:F5" si="0">SUBTOTAL(109,B4)</f>
        <v>10000</v>
      </c>
      <c r="C5" s="2">
        <f t="shared" si="0"/>
        <v>198283395</v>
      </c>
      <c r="D5" s="2">
        <f t="shared" si="0"/>
        <v>115894339</v>
      </c>
      <c r="E5" s="2">
        <f t="shared" si="0"/>
        <v>0</v>
      </c>
      <c r="F5" s="2">
        <f t="shared" si="0"/>
        <v>115894339</v>
      </c>
      <c r="G5" s="7" t="s">
        <v>132</v>
      </c>
      <c r="H5" s="7" t="s">
        <v>15</v>
      </c>
      <c r="I5" s="7" t="s">
        <v>15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7E13A-4DB3-41D2-8F47-0FCED907F5FA}">
  <dimension ref="A1:K8"/>
  <sheetViews>
    <sheetView workbookViewId="0">
      <selection activeCell="G8" sqref="G8:I8"/>
    </sheetView>
  </sheetViews>
  <sheetFormatPr defaultRowHeight="15" x14ac:dyDescent="0.25"/>
  <cols>
    <col min="1" max="1" width="43.42578125" style="1" customWidth="1"/>
    <col min="2" max="2" width="13" customWidth="1"/>
    <col min="3" max="3" width="13.28515625" customWidth="1"/>
  </cols>
  <sheetData>
    <row r="1" spans="1:11" ht="23.25" customHeight="1" x14ac:dyDescent="0.25">
      <c r="A1" s="22" t="s">
        <v>140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30" x14ac:dyDescent="0.25">
      <c r="A3" s="1" t="s">
        <v>134</v>
      </c>
      <c r="B3" s="2">
        <v>11000000</v>
      </c>
      <c r="C3" s="2">
        <v>11000000</v>
      </c>
      <c r="D3" s="2">
        <v>0</v>
      </c>
      <c r="E3" s="2">
        <v>360000</v>
      </c>
      <c r="F3" s="2">
        <v>360000</v>
      </c>
      <c r="G3" s="3">
        <v>3.2727272727272702E-2</v>
      </c>
      <c r="H3" s="4">
        <v>3.2727272727272702E-2</v>
      </c>
      <c r="I3" s="4">
        <v>3.2727272727272702E-2</v>
      </c>
      <c r="J3" s="4">
        <v>0.37</v>
      </c>
    </row>
    <row r="4" spans="1:11" x14ac:dyDescent="0.25">
      <c r="A4" s="1" t="s">
        <v>135</v>
      </c>
      <c r="B4" s="2">
        <v>12635000</v>
      </c>
      <c r="C4" s="2">
        <v>12635000</v>
      </c>
      <c r="D4" s="2">
        <v>0</v>
      </c>
      <c r="E4" s="2">
        <v>6000000</v>
      </c>
      <c r="F4" s="2">
        <v>6000000</v>
      </c>
      <c r="G4" s="3">
        <v>0.47487138899881298</v>
      </c>
      <c r="H4" s="4">
        <v>0.47487138899881298</v>
      </c>
      <c r="I4" s="4">
        <v>0.47487138899881298</v>
      </c>
      <c r="J4" s="4">
        <v>0.64</v>
      </c>
    </row>
    <row r="5" spans="1:11" x14ac:dyDescent="0.25">
      <c r="A5" s="1" t="s">
        <v>136</v>
      </c>
      <c r="B5" s="2">
        <v>4393200</v>
      </c>
      <c r="C5" s="2">
        <v>4393200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</row>
    <row r="6" spans="1:11" ht="30" x14ac:dyDescent="0.25">
      <c r="A6" s="1" t="s">
        <v>137</v>
      </c>
      <c r="B6" s="2">
        <v>4000000</v>
      </c>
      <c r="C6" s="2">
        <v>4000000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</v>
      </c>
    </row>
    <row r="7" spans="1:11" ht="30" x14ac:dyDescent="0.25">
      <c r="A7" s="1" t="s">
        <v>138</v>
      </c>
      <c r="B7" s="2">
        <v>30800000</v>
      </c>
      <c r="C7" s="2">
        <v>30800000</v>
      </c>
      <c r="D7" s="2">
        <v>0</v>
      </c>
      <c r="E7" s="2">
        <v>104000</v>
      </c>
      <c r="F7" s="2">
        <v>104000</v>
      </c>
      <c r="G7" s="3">
        <v>3.3766233766233801E-3</v>
      </c>
      <c r="H7" s="4">
        <v>3.3766233766233801E-3</v>
      </c>
      <c r="I7" s="4">
        <v>3.3766233766233801E-3</v>
      </c>
      <c r="J7" s="4">
        <v>0.64</v>
      </c>
    </row>
    <row r="8" spans="1:11" x14ac:dyDescent="0.25">
      <c r="B8" s="2">
        <f t="shared" ref="B8:F8" si="0">SUBTOTAL(109,B3:B7)</f>
        <v>62828200</v>
      </c>
      <c r="C8" s="2">
        <f t="shared" si="0"/>
        <v>62828200</v>
      </c>
      <c r="D8" s="2">
        <f t="shared" si="0"/>
        <v>0</v>
      </c>
      <c r="E8" s="2">
        <f t="shared" si="0"/>
        <v>6464000</v>
      </c>
      <c r="F8" s="2">
        <f t="shared" si="0"/>
        <v>6464000</v>
      </c>
      <c r="G8" s="14" t="s">
        <v>139</v>
      </c>
      <c r="H8" s="14" t="s">
        <v>139</v>
      </c>
      <c r="I8" s="14" t="s">
        <v>139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42E56-0C59-408B-8D28-551A63D845D1}">
  <dimension ref="A1:K32"/>
  <sheetViews>
    <sheetView topLeftCell="A22" workbookViewId="0">
      <selection activeCell="G32" sqref="G32:I32"/>
    </sheetView>
  </sheetViews>
  <sheetFormatPr defaultRowHeight="15" x14ac:dyDescent="0.25"/>
  <cols>
    <col min="1" max="1" width="48.85546875" style="1" customWidth="1"/>
    <col min="2" max="2" width="11.7109375" customWidth="1"/>
    <col min="3" max="3" width="12.5703125" customWidth="1"/>
    <col min="4" max="4" width="12" customWidth="1"/>
    <col min="5" max="5" width="11" customWidth="1"/>
    <col min="6" max="6" width="12" customWidth="1"/>
  </cols>
  <sheetData>
    <row r="1" spans="1:11" ht="19.5" customHeight="1" x14ac:dyDescent="0.25">
      <c r="A1" s="22" t="s">
        <v>172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30" x14ac:dyDescent="0.25">
      <c r="A3" s="1" t="s">
        <v>141</v>
      </c>
      <c r="B3" s="2">
        <v>0</v>
      </c>
      <c r="C3" s="2">
        <v>70000000</v>
      </c>
      <c r="D3" s="2">
        <v>9282866.6199999992</v>
      </c>
      <c r="E3" s="2">
        <v>0</v>
      </c>
      <c r="F3" s="2">
        <v>9282866.6199999992</v>
      </c>
      <c r="G3" s="3">
        <v>0.13261238028571401</v>
      </c>
      <c r="H3" s="4">
        <v>0</v>
      </c>
      <c r="I3" s="4">
        <v>0</v>
      </c>
      <c r="J3" s="4">
        <v>0.8</v>
      </c>
      <c r="K3" t="s">
        <v>84</v>
      </c>
    </row>
    <row r="4" spans="1:11" ht="30" x14ac:dyDescent="0.25">
      <c r="A4" s="1" t="s">
        <v>142</v>
      </c>
      <c r="B4" s="2">
        <v>0</v>
      </c>
      <c r="C4" s="2">
        <v>2500000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</v>
      </c>
      <c r="K4" t="s">
        <v>69</v>
      </c>
    </row>
    <row r="5" spans="1:11" ht="30" x14ac:dyDescent="0.25">
      <c r="A5" s="1" t="s">
        <v>143</v>
      </c>
      <c r="B5" s="2">
        <v>0</v>
      </c>
      <c r="C5" s="2">
        <v>44419799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12</v>
      </c>
    </row>
    <row r="6" spans="1:11" ht="30" x14ac:dyDescent="0.25">
      <c r="A6" s="1" t="s">
        <v>144</v>
      </c>
      <c r="B6" s="2">
        <v>0</v>
      </c>
      <c r="C6" s="2">
        <v>52197720</v>
      </c>
      <c r="D6" s="2">
        <v>35094156.829999998</v>
      </c>
      <c r="E6" s="2">
        <v>0</v>
      </c>
      <c r="F6" s="2">
        <v>35094156.829999998</v>
      </c>
      <c r="G6" s="3">
        <v>0.67233122117211197</v>
      </c>
      <c r="H6" s="4">
        <v>0</v>
      </c>
      <c r="I6" s="4">
        <v>0</v>
      </c>
      <c r="J6" s="4">
        <v>0.9</v>
      </c>
      <c r="K6" t="s">
        <v>12</v>
      </c>
    </row>
    <row r="7" spans="1:11" x14ac:dyDescent="0.25">
      <c r="A7" s="1" t="s">
        <v>145</v>
      </c>
      <c r="B7" s="2">
        <v>0</v>
      </c>
      <c r="C7" s="2">
        <v>227488.95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</v>
      </c>
      <c r="K7" t="s">
        <v>12</v>
      </c>
    </row>
    <row r="8" spans="1:11" x14ac:dyDescent="0.25">
      <c r="A8" s="1" t="s">
        <v>146</v>
      </c>
      <c r="B8" s="2">
        <v>10000000</v>
      </c>
      <c r="C8" s="2">
        <v>22513200</v>
      </c>
      <c r="D8" s="2">
        <v>2582960.21</v>
      </c>
      <c r="E8" s="2">
        <v>0</v>
      </c>
      <c r="F8" s="2">
        <v>2582960.21</v>
      </c>
      <c r="G8" s="3">
        <v>0.114730922747544</v>
      </c>
      <c r="H8" s="4">
        <v>0</v>
      </c>
      <c r="I8" s="4">
        <v>0</v>
      </c>
      <c r="J8" s="4">
        <v>0.97</v>
      </c>
      <c r="K8" t="s">
        <v>12</v>
      </c>
    </row>
    <row r="9" spans="1:11" x14ac:dyDescent="0.25">
      <c r="A9" s="1" t="s">
        <v>147</v>
      </c>
      <c r="B9" s="2">
        <v>0</v>
      </c>
      <c r="C9" s="2">
        <v>10339621</v>
      </c>
      <c r="D9" s="2">
        <v>0</v>
      </c>
      <c r="E9" s="2">
        <v>0</v>
      </c>
      <c r="F9" s="2">
        <v>0</v>
      </c>
      <c r="G9" s="3">
        <v>0</v>
      </c>
      <c r="H9" s="4">
        <v>0</v>
      </c>
      <c r="I9" s="4">
        <v>0</v>
      </c>
      <c r="J9" s="4">
        <v>0</v>
      </c>
      <c r="K9" t="s">
        <v>69</v>
      </c>
    </row>
    <row r="10" spans="1:11" x14ac:dyDescent="0.25">
      <c r="A10" s="1" t="s">
        <v>148</v>
      </c>
      <c r="B10" s="2">
        <v>20000000</v>
      </c>
      <c r="C10" s="2">
        <v>35662824.630000003</v>
      </c>
      <c r="D10" s="2">
        <v>9628542.0999999996</v>
      </c>
      <c r="E10" s="2">
        <v>14098404.210000001</v>
      </c>
      <c r="F10" s="2">
        <v>23726946.309999999</v>
      </c>
      <c r="G10" s="3">
        <v>0.665313153295227</v>
      </c>
      <c r="H10" s="4">
        <v>0</v>
      </c>
      <c r="I10" s="4">
        <v>0.70492021049999998</v>
      </c>
      <c r="J10" s="4">
        <v>0.4</v>
      </c>
      <c r="K10" t="s">
        <v>12</v>
      </c>
    </row>
    <row r="11" spans="1:11" ht="30" x14ac:dyDescent="0.25">
      <c r="A11" s="1" t="s">
        <v>149</v>
      </c>
      <c r="B11" s="2">
        <v>0</v>
      </c>
      <c r="C11" s="2">
        <v>433672</v>
      </c>
      <c r="D11" s="2">
        <v>381166.78</v>
      </c>
      <c r="E11" s="2">
        <v>0</v>
      </c>
      <c r="F11" s="2">
        <v>381166.78</v>
      </c>
      <c r="G11" s="3">
        <v>0.87892872954675405</v>
      </c>
      <c r="H11" s="4">
        <v>0</v>
      </c>
      <c r="I11" s="4">
        <v>0</v>
      </c>
      <c r="J11" s="4">
        <v>0.95</v>
      </c>
      <c r="K11" t="s">
        <v>12</v>
      </c>
    </row>
    <row r="12" spans="1:11" x14ac:dyDescent="0.25">
      <c r="A12" s="1" t="s">
        <v>150</v>
      </c>
      <c r="B12" s="2">
        <v>0</v>
      </c>
      <c r="C12" s="2">
        <v>3356804</v>
      </c>
      <c r="D12" s="2">
        <v>2590775.23</v>
      </c>
      <c r="E12" s="2">
        <v>0</v>
      </c>
      <c r="F12" s="2">
        <v>2590775.23</v>
      </c>
      <c r="G12" s="3">
        <v>0.77179818362942798</v>
      </c>
      <c r="H12" s="4">
        <v>0</v>
      </c>
      <c r="I12" s="4">
        <v>0</v>
      </c>
      <c r="J12" s="4">
        <v>0.8</v>
      </c>
      <c r="K12" t="s">
        <v>12</v>
      </c>
    </row>
    <row r="13" spans="1:11" x14ac:dyDescent="0.25">
      <c r="A13" s="1" t="s">
        <v>151</v>
      </c>
      <c r="B13" s="2">
        <v>0</v>
      </c>
      <c r="C13" s="2">
        <v>937534407</v>
      </c>
      <c r="D13" s="2">
        <v>0</v>
      </c>
      <c r="E13" s="2">
        <v>0</v>
      </c>
      <c r="F13" s="2">
        <v>0</v>
      </c>
      <c r="G13" s="3">
        <v>0</v>
      </c>
      <c r="H13" s="4">
        <v>0</v>
      </c>
      <c r="I13" s="4">
        <v>0</v>
      </c>
      <c r="J13" s="4">
        <v>0</v>
      </c>
      <c r="K13" t="s">
        <v>98</v>
      </c>
    </row>
    <row r="14" spans="1:11" x14ac:dyDescent="0.25">
      <c r="A14" s="1" t="s">
        <v>152</v>
      </c>
      <c r="B14" s="2">
        <v>2380000</v>
      </c>
      <c r="C14" s="2">
        <v>2500000</v>
      </c>
      <c r="D14" s="2">
        <v>60720</v>
      </c>
      <c r="E14" s="2">
        <v>2196638.9500000002</v>
      </c>
      <c r="F14" s="2">
        <v>2257358.9500000002</v>
      </c>
      <c r="G14" s="3">
        <v>0.90294357999999997</v>
      </c>
      <c r="H14" s="4">
        <v>0.92295754201680702</v>
      </c>
      <c r="I14" s="4">
        <v>0.92295754201680702</v>
      </c>
      <c r="J14" s="4">
        <v>0.95</v>
      </c>
      <c r="K14" t="s">
        <v>12</v>
      </c>
    </row>
    <row r="15" spans="1:11" ht="30" x14ac:dyDescent="0.25">
      <c r="A15" s="1" t="s">
        <v>153</v>
      </c>
      <c r="B15" s="2">
        <v>0</v>
      </c>
      <c r="C15" s="2">
        <v>4849285.62</v>
      </c>
      <c r="D15" s="2">
        <v>7140</v>
      </c>
      <c r="E15" s="2">
        <v>0</v>
      </c>
      <c r="F15" s="2">
        <v>7140</v>
      </c>
      <c r="G15" s="3">
        <v>1.4723818227065E-3</v>
      </c>
      <c r="H15" s="4">
        <v>0</v>
      </c>
      <c r="I15" s="4">
        <v>0</v>
      </c>
      <c r="J15" s="4">
        <v>0</v>
      </c>
      <c r="K15" t="s">
        <v>12</v>
      </c>
    </row>
    <row r="16" spans="1:11" ht="30" x14ac:dyDescent="0.25">
      <c r="A16" s="1" t="s">
        <v>154</v>
      </c>
      <c r="B16" s="2">
        <v>10000000</v>
      </c>
      <c r="C16" s="2">
        <v>40024387.590000004</v>
      </c>
      <c r="D16" s="2">
        <v>10965.5</v>
      </c>
      <c r="E16" s="2">
        <v>0</v>
      </c>
      <c r="F16" s="2">
        <v>10965.5</v>
      </c>
      <c r="G16" s="3">
        <v>2.7397046301689599E-4</v>
      </c>
      <c r="H16" s="4">
        <v>0</v>
      </c>
      <c r="I16" s="4">
        <v>0</v>
      </c>
      <c r="J16" s="4">
        <v>0</v>
      </c>
      <c r="K16" t="s">
        <v>46</v>
      </c>
    </row>
    <row r="17" spans="1:11" ht="30" x14ac:dyDescent="0.25">
      <c r="A17" s="1" t="s">
        <v>155</v>
      </c>
      <c r="B17" s="2">
        <v>0</v>
      </c>
      <c r="C17" s="2">
        <v>25516185</v>
      </c>
      <c r="D17" s="2">
        <v>0</v>
      </c>
      <c r="E17" s="2">
        <v>0</v>
      </c>
      <c r="F17" s="2">
        <v>0</v>
      </c>
      <c r="G17" s="3">
        <v>0</v>
      </c>
      <c r="H17" s="4">
        <v>0</v>
      </c>
      <c r="I17" s="4">
        <v>0</v>
      </c>
      <c r="J17" s="4">
        <v>0</v>
      </c>
      <c r="K17" t="s">
        <v>12</v>
      </c>
    </row>
    <row r="18" spans="1:11" ht="30" x14ac:dyDescent="0.25">
      <c r="A18" s="1" t="s">
        <v>156</v>
      </c>
      <c r="B18" s="2">
        <v>0</v>
      </c>
      <c r="C18" s="2">
        <v>18000000</v>
      </c>
      <c r="D18" s="2">
        <v>4742078</v>
      </c>
      <c r="E18" s="2">
        <v>0</v>
      </c>
      <c r="F18" s="2">
        <v>4742078</v>
      </c>
      <c r="G18" s="3">
        <v>0.26344877777777798</v>
      </c>
      <c r="H18" s="4">
        <v>0</v>
      </c>
      <c r="I18" s="4">
        <v>0</v>
      </c>
      <c r="J18" s="4">
        <v>0.96</v>
      </c>
      <c r="K18" t="s">
        <v>46</v>
      </c>
    </row>
    <row r="19" spans="1:11" ht="30" x14ac:dyDescent="0.25">
      <c r="A19" s="1" t="s">
        <v>157</v>
      </c>
      <c r="B19" s="2">
        <v>8000000</v>
      </c>
      <c r="C19" s="2">
        <v>8767303.0800000001</v>
      </c>
      <c r="D19" s="2">
        <v>518841.88</v>
      </c>
      <c r="E19" s="2">
        <v>71204.33</v>
      </c>
      <c r="F19" s="2">
        <v>590046.21</v>
      </c>
      <c r="G19" s="3">
        <v>6.7300765653467098E-2</v>
      </c>
      <c r="H19" s="4">
        <v>0</v>
      </c>
      <c r="I19" s="4">
        <v>8.9005412499999995E-3</v>
      </c>
      <c r="J19" s="4">
        <v>0.8</v>
      </c>
      <c r="K19" t="s">
        <v>69</v>
      </c>
    </row>
    <row r="20" spans="1:11" ht="30" x14ac:dyDescent="0.25">
      <c r="A20" s="1" t="s">
        <v>158</v>
      </c>
      <c r="B20" s="2">
        <v>0</v>
      </c>
      <c r="C20" s="2">
        <v>1265000</v>
      </c>
      <c r="D20" s="2">
        <v>1109007.8500000001</v>
      </c>
      <c r="E20" s="2">
        <v>0</v>
      </c>
      <c r="F20" s="2">
        <v>1109007.8500000001</v>
      </c>
      <c r="G20" s="3">
        <v>0.87668604743083001</v>
      </c>
      <c r="H20" s="4">
        <v>0</v>
      </c>
      <c r="I20" s="4">
        <v>0</v>
      </c>
      <c r="J20" s="4">
        <v>0.88</v>
      </c>
      <c r="K20" t="s">
        <v>44</v>
      </c>
    </row>
    <row r="21" spans="1:11" x14ac:dyDescent="0.25">
      <c r="A21" s="1" t="s">
        <v>159</v>
      </c>
      <c r="B21" s="2">
        <v>0</v>
      </c>
      <c r="C21" s="2">
        <v>6118031.3099999996</v>
      </c>
      <c r="D21" s="2">
        <v>53040</v>
      </c>
      <c r="E21" s="2">
        <v>0</v>
      </c>
      <c r="F21" s="2">
        <v>53040</v>
      </c>
      <c r="G21" s="3">
        <v>8.6694554690011898E-3</v>
      </c>
      <c r="H21" s="4">
        <v>0</v>
      </c>
      <c r="I21" s="4">
        <v>0</v>
      </c>
      <c r="J21" s="4">
        <v>0</v>
      </c>
      <c r="K21" t="s">
        <v>12</v>
      </c>
    </row>
    <row r="22" spans="1:11" x14ac:dyDescent="0.25">
      <c r="A22" s="1" t="s">
        <v>160</v>
      </c>
      <c r="B22" s="2">
        <v>5000000</v>
      </c>
      <c r="C22" s="2">
        <v>25014530.859999999</v>
      </c>
      <c r="D22" s="2">
        <v>56000</v>
      </c>
      <c r="E22" s="2">
        <v>0</v>
      </c>
      <c r="F22" s="2">
        <v>56000</v>
      </c>
      <c r="G22" s="3">
        <v>2.2386987912512901E-3</v>
      </c>
      <c r="H22" s="4">
        <v>0</v>
      </c>
      <c r="I22" s="4">
        <v>0</v>
      </c>
      <c r="J22" s="4">
        <v>0</v>
      </c>
      <c r="K22" t="s">
        <v>98</v>
      </c>
    </row>
    <row r="23" spans="1:11" x14ac:dyDescent="0.25">
      <c r="A23" s="1" t="s">
        <v>161</v>
      </c>
      <c r="B23" s="2">
        <v>0</v>
      </c>
      <c r="C23" s="2">
        <v>21493663.850000001</v>
      </c>
      <c r="D23" s="2">
        <v>20203349.469999999</v>
      </c>
      <c r="E23" s="2">
        <v>0</v>
      </c>
      <c r="F23" s="2">
        <v>20203349.469999999</v>
      </c>
      <c r="G23" s="3">
        <v>0.93996768587222501</v>
      </c>
      <c r="H23" s="4">
        <v>0</v>
      </c>
      <c r="I23" s="4">
        <v>0</v>
      </c>
      <c r="J23" s="4">
        <v>0.95</v>
      </c>
      <c r="K23" t="s">
        <v>44</v>
      </c>
    </row>
    <row r="24" spans="1:11" x14ac:dyDescent="0.25">
      <c r="A24" s="1" t="s">
        <v>162</v>
      </c>
      <c r="B24" s="2">
        <v>0</v>
      </c>
      <c r="C24" s="2">
        <v>15200000</v>
      </c>
      <c r="D24" s="2">
        <v>15196950.439999999</v>
      </c>
      <c r="E24" s="2">
        <v>0</v>
      </c>
      <c r="F24" s="2">
        <v>15196950.439999999</v>
      </c>
      <c r="G24" s="3">
        <v>0.99979937105263195</v>
      </c>
      <c r="H24" s="4">
        <v>0</v>
      </c>
      <c r="I24" s="4">
        <v>0</v>
      </c>
      <c r="J24" s="4">
        <v>0.99</v>
      </c>
      <c r="K24" t="s">
        <v>12</v>
      </c>
    </row>
    <row r="25" spans="1:11" ht="45" x14ac:dyDescent="0.25">
      <c r="A25" s="1" t="s">
        <v>163</v>
      </c>
      <c r="B25" s="2">
        <v>1171142</v>
      </c>
      <c r="C25" s="2">
        <v>2898002.55</v>
      </c>
      <c r="D25" s="2">
        <v>786987</v>
      </c>
      <c r="E25" s="2">
        <v>367888.5</v>
      </c>
      <c r="F25" s="2">
        <v>1154875.5</v>
      </c>
      <c r="G25" s="3">
        <v>0.39850741332163397</v>
      </c>
      <c r="H25" s="4">
        <v>0.31412800497292398</v>
      </c>
      <c r="I25" s="4">
        <v>0.31412800497292398</v>
      </c>
      <c r="J25" s="4">
        <v>0.9</v>
      </c>
      <c r="K25" t="s">
        <v>12</v>
      </c>
    </row>
    <row r="26" spans="1:11" ht="30" x14ac:dyDescent="0.25">
      <c r="A26" s="1" t="s">
        <v>164</v>
      </c>
      <c r="B26" s="2">
        <v>1600000</v>
      </c>
      <c r="C26" s="2">
        <v>2821011.23</v>
      </c>
      <c r="D26" s="2">
        <v>518880</v>
      </c>
      <c r="E26" s="2">
        <v>927413</v>
      </c>
      <c r="F26" s="2">
        <v>1446293</v>
      </c>
      <c r="G26" s="3">
        <v>0.51268601295146199</v>
      </c>
      <c r="H26" s="4">
        <v>0</v>
      </c>
      <c r="I26" s="4">
        <v>0.57963312499999997</v>
      </c>
      <c r="J26" s="4">
        <v>0.4</v>
      </c>
      <c r="K26" t="s">
        <v>69</v>
      </c>
    </row>
    <row r="27" spans="1:11" x14ac:dyDescent="0.25">
      <c r="A27" s="1" t="s">
        <v>165</v>
      </c>
      <c r="B27" s="2">
        <v>10000000</v>
      </c>
      <c r="C27" s="2">
        <v>22530807.77</v>
      </c>
      <c r="D27" s="2">
        <v>11998775.449999999</v>
      </c>
      <c r="E27" s="2">
        <v>4718151.4000000004</v>
      </c>
      <c r="F27" s="2">
        <v>16716926.85</v>
      </c>
      <c r="G27" s="3">
        <v>0.74195861154426801</v>
      </c>
      <c r="H27" s="4">
        <v>0</v>
      </c>
      <c r="I27" s="4">
        <v>0.47181514000000002</v>
      </c>
      <c r="J27" s="4">
        <v>0.98</v>
      </c>
      <c r="K27" t="s">
        <v>98</v>
      </c>
    </row>
    <row r="28" spans="1:11" ht="30" x14ac:dyDescent="0.25">
      <c r="A28" s="1" t="s">
        <v>166</v>
      </c>
      <c r="B28" s="2">
        <v>12000000</v>
      </c>
      <c r="C28" s="2">
        <v>22046480.530000001</v>
      </c>
      <c r="D28" s="2">
        <v>6921393.6600000001</v>
      </c>
      <c r="E28" s="2">
        <v>8948611.2799999993</v>
      </c>
      <c r="F28" s="2">
        <v>15870004.939999999</v>
      </c>
      <c r="G28" s="3">
        <v>0.71984301160471897</v>
      </c>
      <c r="H28" s="4">
        <v>0</v>
      </c>
      <c r="I28" s="4">
        <v>0.74571760666666698</v>
      </c>
      <c r="J28" s="4">
        <v>0.2</v>
      </c>
      <c r="K28" t="s">
        <v>69</v>
      </c>
    </row>
    <row r="29" spans="1:11" ht="30" x14ac:dyDescent="0.25">
      <c r="A29" s="1" t="s">
        <v>167</v>
      </c>
      <c r="B29" s="2">
        <v>0</v>
      </c>
      <c r="C29" s="2">
        <v>39713299.240000002</v>
      </c>
      <c r="D29" s="2">
        <v>10140</v>
      </c>
      <c r="E29" s="2">
        <v>0</v>
      </c>
      <c r="F29" s="2">
        <v>10140</v>
      </c>
      <c r="G29" s="3">
        <v>2.5533008322277102E-4</v>
      </c>
      <c r="H29" s="4">
        <v>0</v>
      </c>
      <c r="I29" s="4">
        <v>0</v>
      </c>
      <c r="J29" s="4">
        <v>0</v>
      </c>
      <c r="K29" t="s">
        <v>44</v>
      </c>
    </row>
    <row r="30" spans="1:11" ht="30" x14ac:dyDescent="0.25">
      <c r="A30" s="1" t="s">
        <v>168</v>
      </c>
      <c r="B30" s="2">
        <v>10000000</v>
      </c>
      <c r="C30" s="2">
        <v>25415896.170000002</v>
      </c>
      <c r="D30" s="2">
        <v>9295442.0399999991</v>
      </c>
      <c r="E30" s="2">
        <v>0</v>
      </c>
      <c r="F30" s="2">
        <v>9295442.0399999991</v>
      </c>
      <c r="G30" s="3">
        <v>0.36573339684051698</v>
      </c>
      <c r="H30" s="4">
        <v>0</v>
      </c>
      <c r="I30" s="4">
        <v>0</v>
      </c>
      <c r="J30" s="4">
        <v>0.2</v>
      </c>
      <c r="K30" t="s">
        <v>46</v>
      </c>
    </row>
    <row r="31" spans="1:11" x14ac:dyDescent="0.25">
      <c r="A31" s="1" t="s">
        <v>169</v>
      </c>
      <c r="B31" s="2">
        <v>0</v>
      </c>
      <c r="C31" s="2">
        <v>9501493.0199999996</v>
      </c>
      <c r="D31" s="2">
        <v>0</v>
      </c>
      <c r="E31" s="2">
        <v>0</v>
      </c>
      <c r="F31" s="2">
        <v>0</v>
      </c>
      <c r="G31" s="3">
        <v>0</v>
      </c>
      <c r="H31" s="4">
        <v>0</v>
      </c>
      <c r="I31" s="4">
        <v>0</v>
      </c>
      <c r="J31" s="4">
        <v>0</v>
      </c>
      <c r="K31" t="s">
        <v>98</v>
      </c>
    </row>
    <row r="32" spans="1:11" x14ac:dyDescent="0.25">
      <c r="B32" s="2">
        <f t="shared" ref="B32:F32" si="0">SUBTOTAL(109,B3:B31)</f>
        <v>90151142</v>
      </c>
      <c r="C32" s="2">
        <f t="shared" si="0"/>
        <v>1472860914.3999994</v>
      </c>
      <c r="D32" s="2">
        <f t="shared" si="0"/>
        <v>131050179.06</v>
      </c>
      <c r="E32" s="2">
        <f t="shared" si="0"/>
        <v>31328311.670000002</v>
      </c>
      <c r="F32" s="2">
        <f t="shared" si="0"/>
        <v>162378490.72999999</v>
      </c>
      <c r="G32" s="14" t="s">
        <v>170</v>
      </c>
      <c r="H32" s="14" t="s">
        <v>171</v>
      </c>
      <c r="I32" s="14" t="s">
        <v>171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59661-EE6B-452B-B8FD-7EABEBA7149F}">
  <dimension ref="A1:K5"/>
  <sheetViews>
    <sheetView workbookViewId="0">
      <selection activeCell="G5" sqref="G5:I5"/>
    </sheetView>
  </sheetViews>
  <sheetFormatPr defaultRowHeight="15" x14ac:dyDescent="0.25"/>
  <cols>
    <col min="1" max="1" width="40.85546875" style="1" customWidth="1"/>
    <col min="2" max="2" width="12.140625" customWidth="1"/>
    <col min="3" max="3" width="11.85546875" customWidth="1"/>
  </cols>
  <sheetData>
    <row r="1" spans="1:11" ht="17.25" customHeight="1" x14ac:dyDescent="0.25">
      <c r="A1" s="22" t="s">
        <v>176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25">
      <c r="A3" s="1" t="s">
        <v>173</v>
      </c>
      <c r="B3" s="2">
        <v>2000</v>
      </c>
      <c r="C3" s="2">
        <v>108000000</v>
      </c>
      <c r="D3" s="2">
        <v>0</v>
      </c>
      <c r="E3" s="2">
        <v>0</v>
      </c>
      <c r="F3" s="2">
        <v>0</v>
      </c>
      <c r="G3" s="3">
        <v>0</v>
      </c>
      <c r="H3" s="4">
        <v>0</v>
      </c>
      <c r="I3" s="4">
        <v>0</v>
      </c>
      <c r="J3" s="4">
        <v>0</v>
      </c>
      <c r="K3" t="s">
        <v>44</v>
      </c>
    </row>
    <row r="4" spans="1:11" ht="30" x14ac:dyDescent="0.25">
      <c r="A4" s="1" t="s">
        <v>174</v>
      </c>
      <c r="B4" s="2">
        <v>24000000</v>
      </c>
      <c r="C4" s="2">
        <v>59100000</v>
      </c>
      <c r="D4" s="2">
        <v>27000</v>
      </c>
      <c r="E4" s="2">
        <v>0</v>
      </c>
      <c r="F4" s="2">
        <v>27000</v>
      </c>
      <c r="G4" s="3">
        <v>4.56852791878173E-4</v>
      </c>
      <c r="H4" s="4">
        <v>0</v>
      </c>
      <c r="I4" s="4">
        <v>0</v>
      </c>
      <c r="J4" s="4">
        <v>0</v>
      </c>
      <c r="K4" t="s">
        <v>12</v>
      </c>
    </row>
    <row r="5" spans="1:11" x14ac:dyDescent="0.25">
      <c r="B5" s="2">
        <f t="shared" ref="B5:F5" si="0">SUBTOTAL(109,B3:B4)</f>
        <v>24002000</v>
      </c>
      <c r="C5" s="2">
        <f t="shared" si="0"/>
        <v>167100000</v>
      </c>
      <c r="D5" s="2">
        <f t="shared" si="0"/>
        <v>27000</v>
      </c>
      <c r="E5" s="2">
        <f t="shared" si="0"/>
        <v>0</v>
      </c>
      <c r="F5" s="2">
        <f t="shared" si="0"/>
        <v>27000</v>
      </c>
      <c r="G5" s="20" t="s">
        <v>175</v>
      </c>
      <c r="H5" s="14" t="s">
        <v>15</v>
      </c>
      <c r="I5" s="14" t="s">
        <v>15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DD7FE-FA7E-41BC-B29C-C1E6350530F3}">
  <dimension ref="A1:K8"/>
  <sheetViews>
    <sheetView workbookViewId="0">
      <selection activeCell="G8" sqref="G8:I8"/>
    </sheetView>
  </sheetViews>
  <sheetFormatPr defaultRowHeight="15" x14ac:dyDescent="0.25"/>
  <cols>
    <col min="1" max="1" width="45.140625" style="1" customWidth="1"/>
  </cols>
  <sheetData>
    <row r="1" spans="1:11" ht="23.25" customHeight="1" x14ac:dyDescent="0.25">
      <c r="A1" s="22" t="s">
        <v>183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45" x14ac:dyDescent="0.25">
      <c r="A3" s="1" t="s">
        <v>177</v>
      </c>
      <c r="B3" s="2">
        <v>802400</v>
      </c>
      <c r="C3" s="2">
        <v>802400</v>
      </c>
      <c r="D3" s="2">
        <v>0</v>
      </c>
      <c r="E3" s="2">
        <v>0</v>
      </c>
      <c r="F3" s="2">
        <v>0</v>
      </c>
      <c r="G3" s="3">
        <v>0</v>
      </c>
      <c r="H3" s="4">
        <v>0</v>
      </c>
      <c r="I3" s="4">
        <v>0</v>
      </c>
      <c r="J3" s="4">
        <v>0.7</v>
      </c>
      <c r="K3" t="s">
        <v>12</v>
      </c>
    </row>
    <row r="4" spans="1:11" ht="60" x14ac:dyDescent="0.25">
      <c r="A4" s="1" t="s">
        <v>178</v>
      </c>
      <c r="B4" s="2">
        <v>162840</v>
      </c>
      <c r="C4" s="2">
        <v>162840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0.99</v>
      </c>
      <c r="K4" t="s">
        <v>69</v>
      </c>
    </row>
    <row r="5" spans="1:11" ht="30" x14ac:dyDescent="0.25">
      <c r="A5" s="1" t="s">
        <v>179</v>
      </c>
      <c r="B5" s="2">
        <v>1003869.04</v>
      </c>
      <c r="C5" s="2">
        <v>1003869.04</v>
      </c>
      <c r="D5" s="2">
        <v>0</v>
      </c>
      <c r="E5" s="2">
        <v>1003869.04</v>
      </c>
      <c r="F5" s="2">
        <v>1003869.04</v>
      </c>
      <c r="G5" s="3">
        <v>1</v>
      </c>
      <c r="H5" s="4">
        <v>1</v>
      </c>
      <c r="I5" s="4">
        <v>1</v>
      </c>
      <c r="J5" s="4">
        <v>1</v>
      </c>
      <c r="K5" t="s">
        <v>46</v>
      </c>
    </row>
    <row r="6" spans="1:11" x14ac:dyDescent="0.25">
      <c r="A6" s="1" t="s">
        <v>180</v>
      </c>
      <c r="B6" s="2">
        <v>1250120</v>
      </c>
      <c r="C6" s="2">
        <v>1250120</v>
      </c>
      <c r="D6" s="2">
        <v>0</v>
      </c>
      <c r="E6" s="2">
        <v>1250120</v>
      </c>
      <c r="F6" s="2">
        <v>1250120</v>
      </c>
      <c r="G6" s="3">
        <v>1</v>
      </c>
      <c r="H6" s="4">
        <v>0</v>
      </c>
      <c r="I6" s="4">
        <v>1</v>
      </c>
      <c r="J6" s="4">
        <v>1</v>
      </c>
      <c r="K6" t="s">
        <v>46</v>
      </c>
    </row>
    <row r="7" spans="1:11" ht="45" x14ac:dyDescent="0.25">
      <c r="A7" s="1" t="s">
        <v>181</v>
      </c>
      <c r="B7" s="2">
        <v>163548</v>
      </c>
      <c r="C7" s="2">
        <v>163548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0.99</v>
      </c>
      <c r="K7" t="s">
        <v>119</v>
      </c>
    </row>
    <row r="8" spans="1:11" x14ac:dyDescent="0.25">
      <c r="B8" s="2">
        <f t="shared" ref="B8:F8" si="0">SUBTOTAL(109,B3:B7)</f>
        <v>3382777.04</v>
      </c>
      <c r="C8" s="2">
        <f t="shared" si="0"/>
        <v>3382777.04</v>
      </c>
      <c r="D8" s="2">
        <f t="shared" si="0"/>
        <v>0</v>
      </c>
      <c r="E8" s="2">
        <f t="shared" si="0"/>
        <v>2253989.04</v>
      </c>
      <c r="F8" s="2">
        <f t="shared" si="0"/>
        <v>2253989.04</v>
      </c>
      <c r="G8" s="14" t="s">
        <v>182</v>
      </c>
      <c r="H8" s="14" t="s">
        <v>182</v>
      </c>
      <c r="I8" s="14" t="s">
        <v>182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6CA2-937B-40CF-8411-F6D04C0F51CD}">
  <dimension ref="A1:K8"/>
  <sheetViews>
    <sheetView workbookViewId="0">
      <selection activeCell="G8" sqref="G8:I8"/>
    </sheetView>
  </sheetViews>
  <sheetFormatPr defaultRowHeight="15" x14ac:dyDescent="0.25"/>
  <cols>
    <col min="1" max="1" width="48.7109375" style="1" customWidth="1"/>
    <col min="2" max="2" width="12" customWidth="1"/>
    <col min="3" max="3" width="11.85546875" customWidth="1"/>
    <col min="4" max="5" width="11.42578125" customWidth="1"/>
    <col min="6" max="6" width="11.5703125" customWidth="1"/>
  </cols>
  <sheetData>
    <row r="1" spans="1:11" ht="26.25" customHeight="1" x14ac:dyDescent="0.25">
      <c r="A1" s="22" t="s">
        <v>190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30" x14ac:dyDescent="0.25">
      <c r="A3" s="1" t="s">
        <v>184</v>
      </c>
      <c r="B3" s="2">
        <v>14919145.07</v>
      </c>
      <c r="C3" s="2">
        <v>110000000</v>
      </c>
      <c r="D3" s="2">
        <v>40596736.789999999</v>
      </c>
      <c r="E3" s="2">
        <v>14919145.07</v>
      </c>
      <c r="F3" s="2">
        <v>55515881.859999999</v>
      </c>
      <c r="G3" s="3">
        <v>0.50468983509090903</v>
      </c>
      <c r="H3" s="4">
        <v>0.81071626043247502</v>
      </c>
      <c r="I3" s="4">
        <v>1</v>
      </c>
      <c r="J3" s="4">
        <v>0.6</v>
      </c>
      <c r="K3" t="s">
        <v>12</v>
      </c>
    </row>
    <row r="4" spans="1:11" ht="30" x14ac:dyDescent="0.25">
      <c r="A4" s="1" t="s">
        <v>185</v>
      </c>
      <c r="B4" s="2">
        <v>2249000</v>
      </c>
      <c r="C4" s="2">
        <v>7000000</v>
      </c>
      <c r="D4" s="2">
        <v>4607200</v>
      </c>
      <c r="E4" s="2">
        <v>670000</v>
      </c>
      <c r="F4" s="2">
        <v>5277200</v>
      </c>
      <c r="G4" s="3">
        <v>0.75388571428571405</v>
      </c>
      <c r="H4" s="4">
        <v>0.29791018230324601</v>
      </c>
      <c r="I4" s="4">
        <v>0.29791018230324601</v>
      </c>
      <c r="J4" s="4">
        <v>0.9</v>
      </c>
      <c r="K4" t="s">
        <v>46</v>
      </c>
    </row>
    <row r="5" spans="1:11" ht="30" x14ac:dyDescent="0.25">
      <c r="A5" s="1" t="s">
        <v>186</v>
      </c>
      <c r="B5" s="2">
        <v>4500000</v>
      </c>
      <c r="C5" s="2">
        <v>10000000</v>
      </c>
      <c r="D5" s="2">
        <v>4932000</v>
      </c>
      <c r="E5" s="2">
        <v>3080000</v>
      </c>
      <c r="F5" s="2">
        <v>8012000</v>
      </c>
      <c r="G5" s="3">
        <v>0.80120000000000002</v>
      </c>
      <c r="H5" s="4">
        <v>0.68444444444444397</v>
      </c>
      <c r="I5" s="4">
        <v>0.68444444444444397</v>
      </c>
      <c r="J5" s="4">
        <v>0.8</v>
      </c>
      <c r="K5" t="s">
        <v>46</v>
      </c>
    </row>
    <row r="6" spans="1:11" ht="30" x14ac:dyDescent="0.25">
      <c r="A6" s="1" t="s">
        <v>187</v>
      </c>
      <c r="B6" s="2">
        <v>0</v>
      </c>
      <c r="C6" s="2">
        <v>180000000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</v>
      </c>
      <c r="K6" t="s">
        <v>12</v>
      </c>
    </row>
    <row r="7" spans="1:11" ht="30" x14ac:dyDescent="0.25">
      <c r="A7" s="1" t="s">
        <v>188</v>
      </c>
      <c r="B7" s="2">
        <v>18384093.670000002</v>
      </c>
      <c r="C7" s="2">
        <v>150000000</v>
      </c>
      <c r="D7" s="2">
        <v>58366961.460000001</v>
      </c>
      <c r="E7" s="2">
        <v>18384093.670000002</v>
      </c>
      <c r="F7" s="2">
        <v>76751055.129999995</v>
      </c>
      <c r="G7" s="3">
        <v>0.51167370086666697</v>
      </c>
      <c r="H7" s="4">
        <v>1</v>
      </c>
      <c r="I7" s="4">
        <v>1</v>
      </c>
      <c r="J7" s="4">
        <v>0.56999999999999995</v>
      </c>
      <c r="K7" t="s">
        <v>12</v>
      </c>
    </row>
    <row r="8" spans="1:11" x14ac:dyDescent="0.25">
      <c r="B8" s="2">
        <f t="shared" ref="B8:F8" si="0">SUBTOTAL(109,B3:B7)</f>
        <v>40052238.740000002</v>
      </c>
      <c r="C8" s="2">
        <f t="shared" si="0"/>
        <v>457000000</v>
      </c>
      <c r="D8" s="2">
        <f t="shared" si="0"/>
        <v>108502898.25</v>
      </c>
      <c r="E8" s="2">
        <f t="shared" si="0"/>
        <v>37053238.740000002</v>
      </c>
      <c r="F8" s="2">
        <f t="shared" si="0"/>
        <v>145556136.99000001</v>
      </c>
      <c r="G8" s="14" t="s">
        <v>129</v>
      </c>
      <c r="H8" s="14" t="s">
        <v>189</v>
      </c>
      <c r="I8" s="14" t="s">
        <v>189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B99-0113-4BC2-8322-02B49E976F60}">
  <dimension ref="A1:K10"/>
  <sheetViews>
    <sheetView topLeftCell="A4" workbookViewId="0">
      <selection activeCell="G10" sqref="G10:I10"/>
    </sheetView>
  </sheetViews>
  <sheetFormatPr defaultRowHeight="15" x14ac:dyDescent="0.25"/>
  <cols>
    <col min="1" max="1" width="42.42578125" style="1" customWidth="1"/>
    <col min="2" max="2" width="12.85546875" customWidth="1"/>
    <col min="3" max="3" width="12.5703125" customWidth="1"/>
    <col min="4" max="4" width="11.42578125" customWidth="1"/>
    <col min="5" max="5" width="11.7109375" customWidth="1"/>
    <col min="6" max="6" width="11.5703125" customWidth="1"/>
  </cols>
  <sheetData>
    <row r="1" spans="1:11" ht="25.5" customHeight="1" x14ac:dyDescent="0.25">
      <c r="A1" s="22" t="s">
        <v>200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25">
      <c r="A3" s="1" t="s">
        <v>191</v>
      </c>
      <c r="B3" s="2">
        <v>1031217.15</v>
      </c>
      <c r="C3" s="2">
        <v>4586400</v>
      </c>
      <c r="D3" s="2">
        <v>3555182.85</v>
      </c>
      <c r="E3" s="2">
        <v>665495.19999999995</v>
      </c>
      <c r="F3" s="2">
        <v>4220678.05</v>
      </c>
      <c r="G3" s="3">
        <v>0.92025947366125904</v>
      </c>
      <c r="H3" s="4">
        <v>0</v>
      </c>
      <c r="I3" s="4">
        <v>0.64534923609445405</v>
      </c>
      <c r="J3" s="4">
        <v>0.8</v>
      </c>
      <c r="K3" t="s">
        <v>49</v>
      </c>
    </row>
    <row r="4" spans="1:11" ht="45" x14ac:dyDescent="0.25">
      <c r="A4" s="1" t="s">
        <v>192</v>
      </c>
      <c r="B4" s="2">
        <v>107334000</v>
      </c>
      <c r="C4" s="2">
        <v>214668000</v>
      </c>
      <c r="D4" s="2">
        <v>28575683.390000001</v>
      </c>
      <c r="E4" s="2">
        <v>54457466.420000002</v>
      </c>
      <c r="F4" s="2">
        <v>83033149.810000002</v>
      </c>
      <c r="G4" s="3">
        <v>0.38679798484170902</v>
      </c>
      <c r="H4" s="4">
        <v>0.19568933991093199</v>
      </c>
      <c r="I4" s="4">
        <v>0.50736454823262001</v>
      </c>
      <c r="J4" s="4">
        <v>0.26</v>
      </c>
      <c r="K4" t="s">
        <v>12</v>
      </c>
    </row>
    <row r="5" spans="1:11" ht="30" x14ac:dyDescent="0.25">
      <c r="A5" s="1" t="s">
        <v>193</v>
      </c>
      <c r="B5" s="2">
        <v>46378440</v>
      </c>
      <c r="C5" s="2">
        <v>103063200</v>
      </c>
      <c r="D5" s="2">
        <v>0</v>
      </c>
      <c r="E5" s="2">
        <v>40298890.93</v>
      </c>
      <c r="F5" s="2">
        <v>40298890.93</v>
      </c>
      <c r="G5" s="3">
        <v>0.39101144666573501</v>
      </c>
      <c r="H5" s="4">
        <v>0.224924122717366</v>
      </c>
      <c r="I5" s="4">
        <v>0.86891432592385598</v>
      </c>
      <c r="J5" s="4">
        <v>0.36</v>
      </c>
      <c r="K5" t="s">
        <v>12</v>
      </c>
    </row>
    <row r="6" spans="1:11" ht="30" x14ac:dyDescent="0.25">
      <c r="A6" s="1" t="s">
        <v>194</v>
      </c>
      <c r="B6" s="2">
        <v>18040544.399999999</v>
      </c>
      <c r="C6" s="2">
        <v>18040544.399999999</v>
      </c>
      <c r="D6" s="2">
        <v>0</v>
      </c>
      <c r="E6" s="2">
        <v>16446554.09</v>
      </c>
      <c r="F6" s="2">
        <v>16446554.09</v>
      </c>
      <c r="G6" s="3">
        <v>0.91164400171870696</v>
      </c>
      <c r="H6" s="4">
        <v>0.91164400171870696</v>
      </c>
      <c r="I6" s="4">
        <v>0.91164400171870696</v>
      </c>
      <c r="J6" s="4">
        <v>0.95</v>
      </c>
      <c r="K6" t="s">
        <v>12</v>
      </c>
    </row>
    <row r="7" spans="1:11" ht="30" x14ac:dyDescent="0.25">
      <c r="A7" s="1" t="s">
        <v>195</v>
      </c>
      <c r="B7" s="2">
        <v>1</v>
      </c>
      <c r="C7" s="2">
        <v>234732000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</v>
      </c>
      <c r="K7" t="s">
        <v>12</v>
      </c>
    </row>
    <row r="8" spans="1:11" ht="45" x14ac:dyDescent="0.25">
      <c r="A8" s="1" t="s">
        <v>196</v>
      </c>
      <c r="B8" s="2">
        <v>1914000</v>
      </c>
      <c r="C8" s="2">
        <v>1914000</v>
      </c>
      <c r="D8" s="2">
        <v>0</v>
      </c>
      <c r="E8" s="2">
        <v>0</v>
      </c>
      <c r="F8" s="2">
        <v>0</v>
      </c>
      <c r="G8" s="3">
        <v>0</v>
      </c>
      <c r="H8" s="4">
        <v>0</v>
      </c>
      <c r="I8" s="4">
        <v>0</v>
      </c>
      <c r="J8" s="4">
        <v>0</v>
      </c>
      <c r="K8" t="s">
        <v>12</v>
      </c>
    </row>
    <row r="9" spans="1:11" x14ac:dyDescent="0.25">
      <c r="A9" s="1" t="s">
        <v>197</v>
      </c>
      <c r="B9" s="2">
        <v>4028400</v>
      </c>
      <c r="C9" s="2">
        <v>6714000</v>
      </c>
      <c r="D9" s="2">
        <v>1751066.6</v>
      </c>
      <c r="E9" s="2">
        <v>2245338.9900000002</v>
      </c>
      <c r="F9" s="2">
        <v>3996405.59</v>
      </c>
      <c r="G9" s="3">
        <v>0.59523467232648197</v>
      </c>
      <c r="H9" s="4">
        <v>0.19675741981928299</v>
      </c>
      <c r="I9" s="4">
        <v>0.55737736818588002</v>
      </c>
      <c r="J9" s="4">
        <v>0.43</v>
      </c>
      <c r="K9" t="s">
        <v>98</v>
      </c>
    </row>
    <row r="10" spans="1:11" x14ac:dyDescent="0.25">
      <c r="B10" s="2">
        <f t="shared" ref="B10:F10" si="0">SUBTOTAL(109,B3:B9)</f>
        <v>178726602.55000001</v>
      </c>
      <c r="C10" s="2">
        <f t="shared" si="0"/>
        <v>583718144.39999998</v>
      </c>
      <c r="D10" s="2">
        <f t="shared" si="0"/>
        <v>33881932.840000004</v>
      </c>
      <c r="E10" s="2">
        <f t="shared" si="0"/>
        <v>114113745.63000001</v>
      </c>
      <c r="F10" s="2">
        <f t="shared" si="0"/>
        <v>147995678.47</v>
      </c>
      <c r="G10" s="14" t="s">
        <v>198</v>
      </c>
      <c r="H10" s="14" t="s">
        <v>199</v>
      </c>
      <c r="I10" s="14" t="s">
        <v>199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435AE-3307-4DDF-8905-0538303E4C45}">
  <dimension ref="A1:K9"/>
  <sheetViews>
    <sheetView topLeftCell="A4" workbookViewId="0">
      <selection activeCell="G9" sqref="G9:I9"/>
    </sheetView>
  </sheetViews>
  <sheetFormatPr defaultRowHeight="15" x14ac:dyDescent="0.25"/>
  <cols>
    <col min="1" max="1" width="42" style="1" customWidth="1"/>
    <col min="3" max="3" width="11.85546875" customWidth="1"/>
  </cols>
  <sheetData>
    <row r="1" spans="1:11" ht="23.25" customHeight="1" x14ac:dyDescent="0.25">
      <c r="A1" s="22" t="s">
        <v>209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30" x14ac:dyDescent="0.25">
      <c r="A3" s="1" t="s">
        <v>201</v>
      </c>
      <c r="B3" s="2">
        <v>0</v>
      </c>
      <c r="C3" s="2">
        <v>700000</v>
      </c>
      <c r="D3" s="2">
        <v>0</v>
      </c>
      <c r="E3" s="2">
        <v>0</v>
      </c>
      <c r="F3" s="2">
        <v>0</v>
      </c>
      <c r="G3" s="3">
        <v>0</v>
      </c>
      <c r="H3" s="4">
        <v>0</v>
      </c>
      <c r="I3" s="4">
        <v>0</v>
      </c>
      <c r="J3" s="4">
        <v>0</v>
      </c>
      <c r="K3" t="s">
        <v>44</v>
      </c>
    </row>
    <row r="4" spans="1:11" ht="30" x14ac:dyDescent="0.25">
      <c r="A4" s="1" t="s">
        <v>202</v>
      </c>
      <c r="B4" s="2">
        <v>0</v>
      </c>
      <c r="C4" s="2">
        <v>900000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</v>
      </c>
      <c r="K4" t="s">
        <v>69</v>
      </c>
    </row>
    <row r="5" spans="1:11" ht="30" x14ac:dyDescent="0.25">
      <c r="A5" s="1" t="s">
        <v>203</v>
      </c>
      <c r="B5" s="2">
        <v>0</v>
      </c>
      <c r="C5" s="2">
        <v>5600000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119</v>
      </c>
    </row>
    <row r="6" spans="1:11" ht="30" x14ac:dyDescent="0.25">
      <c r="A6" s="1" t="s">
        <v>204</v>
      </c>
      <c r="B6" s="2">
        <v>0</v>
      </c>
      <c r="C6" s="2">
        <v>1800000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</v>
      </c>
      <c r="K6" t="s">
        <v>84</v>
      </c>
    </row>
    <row r="7" spans="1:11" ht="45" x14ac:dyDescent="0.25">
      <c r="A7" s="1" t="s">
        <v>205</v>
      </c>
      <c r="B7" s="2">
        <v>3040000</v>
      </c>
      <c r="C7" s="2">
        <v>3040000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1</v>
      </c>
      <c r="K7" t="s">
        <v>119</v>
      </c>
    </row>
    <row r="8" spans="1:11" ht="45" x14ac:dyDescent="0.25">
      <c r="A8" s="1" t="s">
        <v>206</v>
      </c>
      <c r="B8" s="2">
        <v>2700000</v>
      </c>
      <c r="C8" s="2">
        <v>2700000</v>
      </c>
      <c r="D8" s="2">
        <v>0</v>
      </c>
      <c r="E8" s="2">
        <v>2700000</v>
      </c>
      <c r="F8" s="2">
        <v>2700000</v>
      </c>
      <c r="G8" s="3">
        <v>1</v>
      </c>
      <c r="H8" s="4">
        <v>1</v>
      </c>
      <c r="I8" s="4">
        <v>1</v>
      </c>
      <c r="J8" s="4">
        <v>1</v>
      </c>
      <c r="K8" t="s">
        <v>84</v>
      </c>
    </row>
    <row r="9" spans="1:11" x14ac:dyDescent="0.25">
      <c r="B9" s="2">
        <f t="shared" ref="B9:F9" si="0">SUBTOTAL(109,B3:B8)</f>
        <v>5740000</v>
      </c>
      <c r="C9" s="2">
        <f t="shared" si="0"/>
        <v>14740000</v>
      </c>
      <c r="D9" s="2">
        <f t="shared" si="0"/>
        <v>0</v>
      </c>
      <c r="E9" s="2">
        <f t="shared" si="0"/>
        <v>2700000</v>
      </c>
      <c r="F9" s="2">
        <f t="shared" si="0"/>
        <v>2700000</v>
      </c>
      <c r="G9" s="14" t="s">
        <v>207</v>
      </c>
      <c r="H9" s="14" t="s">
        <v>208</v>
      </c>
      <c r="I9" s="14" t="s">
        <v>208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7C88F-9984-41AF-BBA1-517808B013EA}">
  <dimension ref="A1:K14"/>
  <sheetViews>
    <sheetView topLeftCell="A16" workbookViewId="0">
      <selection activeCell="G14" sqref="G14:I14"/>
    </sheetView>
  </sheetViews>
  <sheetFormatPr defaultRowHeight="15" x14ac:dyDescent="0.25"/>
  <cols>
    <col min="1" max="1" width="46.42578125" style="1" customWidth="1"/>
    <col min="2" max="2" width="11.28515625" customWidth="1"/>
    <col min="3" max="3" width="13.140625" customWidth="1"/>
    <col min="4" max="4" width="12.85546875" customWidth="1"/>
    <col min="6" max="6" width="13.28515625" customWidth="1"/>
  </cols>
  <sheetData>
    <row r="1" spans="1:11" ht="26.25" customHeight="1" x14ac:dyDescent="0.25">
      <c r="A1" s="22" t="s">
        <v>222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25">
      <c r="A3" s="1" t="s">
        <v>210</v>
      </c>
      <c r="B3" s="2">
        <v>173375</v>
      </c>
      <c r="C3" s="2">
        <v>9750000</v>
      </c>
      <c r="D3" s="2">
        <v>0</v>
      </c>
      <c r="E3" s="2">
        <v>0</v>
      </c>
      <c r="F3" s="2">
        <v>0</v>
      </c>
      <c r="G3" s="3">
        <v>0</v>
      </c>
      <c r="H3" s="4">
        <v>0</v>
      </c>
      <c r="I3" s="4">
        <v>0</v>
      </c>
      <c r="J3" s="4">
        <v>0</v>
      </c>
      <c r="K3" t="s">
        <v>12</v>
      </c>
    </row>
    <row r="4" spans="1:11" x14ac:dyDescent="0.25">
      <c r="A4" s="1" t="s">
        <v>211</v>
      </c>
      <c r="B4" s="2">
        <v>1001368</v>
      </c>
      <c r="C4" s="2">
        <v>2292000</v>
      </c>
      <c r="D4" s="2">
        <v>1290632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0.6</v>
      </c>
      <c r="K4" t="s">
        <v>12</v>
      </c>
    </row>
    <row r="5" spans="1:11" ht="30" x14ac:dyDescent="0.25">
      <c r="A5" s="1" t="s">
        <v>212</v>
      </c>
      <c r="B5" s="2">
        <v>2000</v>
      </c>
      <c r="C5" s="2">
        <v>8400000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12</v>
      </c>
    </row>
    <row r="6" spans="1:11" x14ac:dyDescent="0.25">
      <c r="A6" s="1" t="s">
        <v>213</v>
      </c>
      <c r="B6" s="2">
        <v>0</v>
      </c>
      <c r="C6" s="2">
        <v>1328049676.5899999</v>
      </c>
      <c r="D6" s="2">
        <v>1311656554.6099999</v>
      </c>
      <c r="E6" s="2">
        <v>0</v>
      </c>
      <c r="F6" s="2">
        <v>1311656554.6099999</v>
      </c>
      <c r="G6" s="3">
        <v>0.98765624338534397</v>
      </c>
      <c r="H6" s="4">
        <v>0</v>
      </c>
      <c r="I6" s="4">
        <v>0</v>
      </c>
      <c r="J6" s="4">
        <v>1</v>
      </c>
      <c r="K6" t="s">
        <v>12</v>
      </c>
    </row>
    <row r="7" spans="1:11" ht="45" x14ac:dyDescent="0.25">
      <c r="A7" s="1" t="s">
        <v>214</v>
      </c>
      <c r="B7" s="2">
        <v>13002000</v>
      </c>
      <c r="C7" s="2">
        <v>132570000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</v>
      </c>
      <c r="K7" t="s">
        <v>12</v>
      </c>
    </row>
    <row r="8" spans="1:11" ht="30" x14ac:dyDescent="0.25">
      <c r="A8" s="1" t="s">
        <v>215</v>
      </c>
      <c r="B8" s="2">
        <v>2000</v>
      </c>
      <c r="C8" s="2">
        <v>6750000</v>
      </c>
      <c r="D8" s="2">
        <v>0</v>
      </c>
      <c r="E8" s="2">
        <v>0</v>
      </c>
      <c r="F8" s="2">
        <v>0</v>
      </c>
      <c r="G8" s="3">
        <v>0</v>
      </c>
      <c r="H8" s="4">
        <v>0</v>
      </c>
      <c r="I8" s="4">
        <v>0</v>
      </c>
      <c r="J8" s="4">
        <v>0</v>
      </c>
      <c r="K8" t="s">
        <v>12</v>
      </c>
    </row>
    <row r="9" spans="1:11" ht="30" x14ac:dyDescent="0.25">
      <c r="A9" s="1" t="s">
        <v>216</v>
      </c>
      <c r="B9" s="2">
        <v>2606773.92</v>
      </c>
      <c r="C9" s="2">
        <v>7767940</v>
      </c>
      <c r="D9" s="2">
        <v>5161166</v>
      </c>
      <c r="E9" s="2">
        <v>550036.36</v>
      </c>
      <c r="F9" s="2">
        <v>5711202.3600000003</v>
      </c>
      <c r="G9" s="3">
        <v>0.73522740391918595</v>
      </c>
      <c r="H9" s="4">
        <v>0.21100270943327501</v>
      </c>
      <c r="I9" s="4">
        <v>0.21100270943327501</v>
      </c>
      <c r="J9" s="4">
        <v>0.75</v>
      </c>
      <c r="K9" t="s">
        <v>98</v>
      </c>
    </row>
    <row r="10" spans="1:11" x14ac:dyDescent="0.25">
      <c r="A10" s="1" t="s">
        <v>217</v>
      </c>
      <c r="B10" s="2">
        <v>2000</v>
      </c>
      <c r="C10" s="2">
        <v>12000000</v>
      </c>
      <c r="D10" s="2">
        <v>0</v>
      </c>
      <c r="E10" s="2">
        <v>0</v>
      </c>
      <c r="F10" s="2">
        <v>0</v>
      </c>
      <c r="G10" s="3">
        <v>0</v>
      </c>
      <c r="H10" s="4">
        <v>0</v>
      </c>
      <c r="I10" s="4">
        <v>0</v>
      </c>
      <c r="J10" s="4">
        <v>0</v>
      </c>
      <c r="K10" t="s">
        <v>44</v>
      </c>
    </row>
    <row r="11" spans="1:11" x14ac:dyDescent="0.25">
      <c r="A11" s="1" t="s">
        <v>218</v>
      </c>
      <c r="B11" s="2">
        <v>2000</v>
      </c>
      <c r="C11" s="2">
        <v>24000000</v>
      </c>
      <c r="D11" s="2">
        <v>0</v>
      </c>
      <c r="E11" s="2">
        <v>0</v>
      </c>
      <c r="F11" s="2">
        <v>0</v>
      </c>
      <c r="G11" s="3">
        <v>0</v>
      </c>
      <c r="H11" s="4">
        <v>0</v>
      </c>
      <c r="I11" s="4">
        <v>0</v>
      </c>
      <c r="J11" s="4">
        <v>0</v>
      </c>
      <c r="K11" t="s">
        <v>69</v>
      </c>
    </row>
    <row r="12" spans="1:11" x14ac:dyDescent="0.25">
      <c r="A12" s="1" t="s">
        <v>219</v>
      </c>
      <c r="B12" s="2">
        <v>2000</v>
      </c>
      <c r="C12" s="2">
        <v>24000000</v>
      </c>
      <c r="D12" s="2">
        <v>0</v>
      </c>
      <c r="E12" s="2">
        <v>0</v>
      </c>
      <c r="F12" s="2">
        <v>0</v>
      </c>
      <c r="G12" s="3">
        <v>0</v>
      </c>
      <c r="H12" s="4">
        <v>0</v>
      </c>
      <c r="I12" s="4">
        <v>0</v>
      </c>
      <c r="J12" s="4">
        <v>0</v>
      </c>
      <c r="K12" t="s">
        <v>119</v>
      </c>
    </row>
    <row r="13" spans="1:11" x14ac:dyDescent="0.25">
      <c r="A13" s="1" t="s">
        <v>220</v>
      </c>
      <c r="B13" s="2">
        <v>2000</v>
      </c>
      <c r="C13" s="2">
        <v>3200000</v>
      </c>
      <c r="D13" s="2">
        <v>0</v>
      </c>
      <c r="E13" s="2">
        <v>0</v>
      </c>
      <c r="F13" s="2">
        <v>0</v>
      </c>
      <c r="G13" s="3">
        <v>0</v>
      </c>
      <c r="H13" s="4">
        <v>0</v>
      </c>
      <c r="I13" s="4">
        <v>0</v>
      </c>
      <c r="J13" s="4">
        <v>0</v>
      </c>
      <c r="K13" t="s">
        <v>40</v>
      </c>
    </row>
    <row r="14" spans="1:11" x14ac:dyDescent="0.25">
      <c r="B14" s="2">
        <f t="shared" ref="B14:F14" si="0">SUBTOTAL(109,B3:B13)</f>
        <v>16795516.920000002</v>
      </c>
      <c r="C14" s="2">
        <f t="shared" si="0"/>
        <v>1558779616.5899999</v>
      </c>
      <c r="D14" s="2">
        <f t="shared" si="0"/>
        <v>1318108352.6099999</v>
      </c>
      <c r="E14" s="2">
        <f t="shared" si="0"/>
        <v>550036.36</v>
      </c>
      <c r="F14" s="2">
        <f t="shared" si="0"/>
        <v>1317367756.9699998</v>
      </c>
      <c r="G14" s="14" t="s">
        <v>221</v>
      </c>
      <c r="H14" s="14" t="s">
        <v>25</v>
      </c>
      <c r="I14" s="14" t="s">
        <v>25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D2F3-9762-48BE-970A-19777C9F12DF}">
  <dimension ref="A1:K21"/>
  <sheetViews>
    <sheetView topLeftCell="A10" workbookViewId="0">
      <selection activeCell="G21" sqref="G21:I21"/>
    </sheetView>
  </sheetViews>
  <sheetFormatPr defaultRowHeight="15" x14ac:dyDescent="0.25"/>
  <cols>
    <col min="1" max="1" width="46.5703125" style="1" customWidth="1"/>
    <col min="2" max="2" width="12.28515625" customWidth="1"/>
    <col min="3" max="3" width="11.42578125" customWidth="1"/>
  </cols>
  <sheetData>
    <row r="1" spans="1:11" ht="22.5" customHeight="1" x14ac:dyDescent="0.25">
      <c r="A1" s="22" t="s">
        <v>240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30" x14ac:dyDescent="0.25">
      <c r="A3" s="1" t="s">
        <v>223</v>
      </c>
      <c r="B3" s="2">
        <v>43650</v>
      </c>
      <c r="C3" s="2">
        <v>106150</v>
      </c>
      <c r="D3" s="2">
        <v>0</v>
      </c>
      <c r="E3" s="2">
        <v>43650</v>
      </c>
      <c r="F3" s="2">
        <v>43650</v>
      </c>
      <c r="G3" s="3">
        <v>0.411210551106924</v>
      </c>
      <c r="H3" s="4">
        <v>0.65658648339060699</v>
      </c>
      <c r="I3" s="4">
        <v>1</v>
      </c>
      <c r="J3" s="4">
        <v>0.51</v>
      </c>
      <c r="K3" t="s">
        <v>12</v>
      </c>
    </row>
    <row r="4" spans="1:11" ht="30" x14ac:dyDescent="0.25">
      <c r="A4" s="1" t="s">
        <v>224</v>
      </c>
      <c r="B4" s="2">
        <v>56250</v>
      </c>
      <c r="C4" s="2">
        <v>150000</v>
      </c>
      <c r="D4" s="2">
        <v>0</v>
      </c>
      <c r="E4" s="2">
        <v>47207.75</v>
      </c>
      <c r="F4" s="2">
        <v>47207.75</v>
      </c>
      <c r="G4" s="3">
        <v>0.31471833333333299</v>
      </c>
      <c r="H4" s="4">
        <v>0.60236000000000001</v>
      </c>
      <c r="I4" s="4">
        <v>0.83924888888888904</v>
      </c>
      <c r="J4" s="4">
        <v>0.41</v>
      </c>
      <c r="K4" t="s">
        <v>12</v>
      </c>
    </row>
    <row r="5" spans="1:11" x14ac:dyDescent="0.25">
      <c r="A5" s="1" t="s">
        <v>225</v>
      </c>
      <c r="B5" s="2">
        <v>2744759</v>
      </c>
      <c r="C5" s="2">
        <v>3369759</v>
      </c>
      <c r="D5" s="2">
        <v>0</v>
      </c>
      <c r="E5" s="2">
        <v>1459248.2</v>
      </c>
      <c r="F5" s="2">
        <v>1459248.2</v>
      </c>
      <c r="G5" s="3">
        <v>0.43304230361874502</v>
      </c>
      <c r="H5" s="4">
        <v>6.2597189771488093E-2</v>
      </c>
      <c r="I5" s="4">
        <v>0.53164893529814505</v>
      </c>
      <c r="J5" s="4">
        <v>0.53</v>
      </c>
      <c r="K5" t="s">
        <v>12</v>
      </c>
    </row>
    <row r="6" spans="1:11" x14ac:dyDescent="0.25">
      <c r="A6" s="1" t="s">
        <v>226</v>
      </c>
      <c r="B6" s="2">
        <v>12000000</v>
      </c>
      <c r="C6" s="2">
        <v>400000000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</v>
      </c>
      <c r="K6" t="s">
        <v>12</v>
      </c>
    </row>
    <row r="7" spans="1:11" ht="30" x14ac:dyDescent="0.25">
      <c r="A7" s="1" t="s">
        <v>227</v>
      </c>
      <c r="B7" s="2">
        <v>30002</v>
      </c>
      <c r="C7" s="2">
        <v>79999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</v>
      </c>
      <c r="K7" t="s">
        <v>12</v>
      </c>
    </row>
    <row r="8" spans="1:11" ht="30" x14ac:dyDescent="0.25">
      <c r="A8" s="1" t="s">
        <v>228</v>
      </c>
      <c r="B8" s="2">
        <v>19964</v>
      </c>
      <c r="C8" s="2">
        <v>19964</v>
      </c>
      <c r="D8" s="2">
        <v>0</v>
      </c>
      <c r="E8" s="2">
        <v>19964</v>
      </c>
      <c r="F8" s="2">
        <v>19964</v>
      </c>
      <c r="G8" s="3">
        <v>1</v>
      </c>
      <c r="H8" s="4">
        <v>1</v>
      </c>
      <c r="I8" s="4">
        <v>1</v>
      </c>
      <c r="J8" s="4">
        <v>1</v>
      </c>
      <c r="K8" t="s">
        <v>46</v>
      </c>
    </row>
    <row r="9" spans="1:11" x14ac:dyDescent="0.25">
      <c r="A9" s="1" t="s">
        <v>229</v>
      </c>
      <c r="B9" s="2">
        <v>273509</v>
      </c>
      <c r="C9" s="2">
        <v>276530</v>
      </c>
      <c r="D9" s="2">
        <v>0</v>
      </c>
      <c r="E9" s="2">
        <v>173488</v>
      </c>
      <c r="F9" s="2">
        <v>173488</v>
      </c>
      <c r="G9" s="3">
        <v>0.62737496835786399</v>
      </c>
      <c r="H9" s="4">
        <v>1.1816795790997699E-2</v>
      </c>
      <c r="I9" s="4">
        <v>0.63430453842469503</v>
      </c>
      <c r="J9" s="4">
        <v>0.73</v>
      </c>
      <c r="K9" t="s">
        <v>12</v>
      </c>
    </row>
    <row r="10" spans="1:11" ht="30" x14ac:dyDescent="0.25">
      <c r="A10" s="1" t="s">
        <v>230</v>
      </c>
      <c r="B10" s="2">
        <v>383473</v>
      </c>
      <c r="C10" s="2">
        <v>383473</v>
      </c>
      <c r="D10" s="2">
        <v>0</v>
      </c>
      <c r="E10" s="2">
        <v>0</v>
      </c>
      <c r="F10" s="2">
        <v>0</v>
      </c>
      <c r="G10" s="3">
        <v>0</v>
      </c>
      <c r="H10" s="4">
        <v>0</v>
      </c>
      <c r="I10" s="4">
        <v>0</v>
      </c>
      <c r="J10" s="4">
        <v>0</v>
      </c>
      <c r="K10" t="s">
        <v>12</v>
      </c>
    </row>
    <row r="11" spans="1:11" x14ac:dyDescent="0.25">
      <c r="A11" s="1" t="s">
        <v>231</v>
      </c>
      <c r="B11" s="2">
        <v>13125</v>
      </c>
      <c r="C11" s="2">
        <v>30705</v>
      </c>
      <c r="D11" s="2">
        <v>0</v>
      </c>
      <c r="E11" s="2">
        <v>0</v>
      </c>
      <c r="F11" s="2">
        <v>0</v>
      </c>
      <c r="G11" s="3">
        <v>0</v>
      </c>
      <c r="H11" s="4">
        <v>0</v>
      </c>
      <c r="I11" s="4">
        <v>0</v>
      </c>
      <c r="J11" s="4">
        <v>0</v>
      </c>
      <c r="K11" t="s">
        <v>12</v>
      </c>
    </row>
    <row r="12" spans="1:11" x14ac:dyDescent="0.25">
      <c r="A12" s="1" t="s">
        <v>232</v>
      </c>
      <c r="B12" s="2">
        <v>6990</v>
      </c>
      <c r="C12" s="2">
        <v>6990</v>
      </c>
      <c r="D12" s="2">
        <v>0</v>
      </c>
      <c r="E12" s="2">
        <v>6990</v>
      </c>
      <c r="F12" s="2">
        <v>6990</v>
      </c>
      <c r="G12" s="3">
        <v>1</v>
      </c>
      <c r="H12" s="4">
        <v>0</v>
      </c>
      <c r="I12" s="4">
        <v>1</v>
      </c>
      <c r="J12" s="4">
        <v>1</v>
      </c>
      <c r="K12" t="s">
        <v>46</v>
      </c>
    </row>
    <row r="13" spans="1:11" x14ac:dyDescent="0.25">
      <c r="A13" s="1" t="s">
        <v>232</v>
      </c>
      <c r="B13" s="2">
        <v>6990</v>
      </c>
      <c r="C13" s="2">
        <v>6990</v>
      </c>
      <c r="D13" s="2">
        <v>0</v>
      </c>
      <c r="E13" s="2">
        <v>6990</v>
      </c>
      <c r="F13" s="2">
        <v>6990</v>
      </c>
      <c r="G13" s="3">
        <v>1</v>
      </c>
      <c r="H13" s="4">
        <v>0</v>
      </c>
      <c r="I13" s="4">
        <v>1</v>
      </c>
      <c r="J13" s="4">
        <v>1</v>
      </c>
      <c r="K13" t="s">
        <v>12</v>
      </c>
    </row>
    <row r="14" spans="1:11" x14ac:dyDescent="0.25">
      <c r="A14" s="1" t="s">
        <v>233</v>
      </c>
      <c r="B14" s="2">
        <v>262957</v>
      </c>
      <c r="C14" s="2">
        <v>262957</v>
      </c>
      <c r="D14" s="2">
        <v>0</v>
      </c>
      <c r="E14" s="2">
        <v>261867</v>
      </c>
      <c r="F14" s="2">
        <v>261867</v>
      </c>
      <c r="G14" s="3">
        <v>0.99585483558148302</v>
      </c>
      <c r="H14" s="4">
        <v>2.8179512239643701E-2</v>
      </c>
      <c r="I14" s="4">
        <v>0.99585483558148302</v>
      </c>
      <c r="J14" s="4">
        <v>1</v>
      </c>
      <c r="K14" t="s">
        <v>12</v>
      </c>
    </row>
    <row r="15" spans="1:11" ht="30" x14ac:dyDescent="0.25">
      <c r="A15" s="1" t="s">
        <v>234</v>
      </c>
      <c r="B15" s="2">
        <v>82537</v>
      </c>
      <c r="C15" s="2">
        <v>82537</v>
      </c>
      <c r="D15" s="2">
        <v>0</v>
      </c>
      <c r="E15" s="2">
        <v>0</v>
      </c>
      <c r="F15" s="2">
        <v>0</v>
      </c>
      <c r="G15" s="3">
        <v>0</v>
      </c>
      <c r="H15" s="4">
        <v>0</v>
      </c>
      <c r="I15" s="4">
        <v>0</v>
      </c>
      <c r="J15" s="4">
        <v>0</v>
      </c>
      <c r="K15" t="s">
        <v>12</v>
      </c>
    </row>
    <row r="16" spans="1:11" x14ac:dyDescent="0.25">
      <c r="A16" s="1" t="s">
        <v>235</v>
      </c>
      <c r="B16" s="2">
        <v>9270</v>
      </c>
      <c r="C16" s="2">
        <v>9270</v>
      </c>
      <c r="D16" s="2">
        <v>0</v>
      </c>
      <c r="E16" s="2">
        <v>9270</v>
      </c>
      <c r="F16" s="2">
        <v>9270</v>
      </c>
      <c r="G16" s="3">
        <v>1</v>
      </c>
      <c r="H16" s="4">
        <v>1</v>
      </c>
      <c r="I16" s="4">
        <v>1</v>
      </c>
      <c r="J16" s="4">
        <v>0</v>
      </c>
      <c r="K16" t="s">
        <v>46</v>
      </c>
    </row>
    <row r="17" spans="1:11" x14ac:dyDescent="0.25">
      <c r="A17" s="1" t="s">
        <v>235</v>
      </c>
      <c r="B17" s="2">
        <v>9270</v>
      </c>
      <c r="C17" s="2">
        <v>9270</v>
      </c>
      <c r="D17" s="2">
        <v>0</v>
      </c>
      <c r="E17" s="2">
        <v>9270</v>
      </c>
      <c r="F17" s="2">
        <v>9270</v>
      </c>
      <c r="G17" s="3">
        <v>1</v>
      </c>
      <c r="H17" s="4">
        <v>1</v>
      </c>
      <c r="I17" s="4">
        <v>1</v>
      </c>
      <c r="J17" s="4">
        <v>1</v>
      </c>
      <c r="K17" t="s">
        <v>46</v>
      </c>
    </row>
    <row r="18" spans="1:11" x14ac:dyDescent="0.25">
      <c r="A18" s="1" t="s">
        <v>236</v>
      </c>
      <c r="B18" s="2">
        <v>6023</v>
      </c>
      <c r="C18" s="2">
        <v>16010</v>
      </c>
      <c r="D18" s="2">
        <v>0</v>
      </c>
      <c r="E18" s="2">
        <v>4709.5</v>
      </c>
      <c r="F18" s="2">
        <v>4709.5</v>
      </c>
      <c r="G18" s="3">
        <v>0.29415990006246101</v>
      </c>
      <c r="H18" s="4">
        <v>0.55844263655985404</v>
      </c>
      <c r="I18" s="4">
        <v>0.78191930931429499</v>
      </c>
      <c r="J18" s="4">
        <v>0.39</v>
      </c>
      <c r="K18" t="s">
        <v>12</v>
      </c>
    </row>
    <row r="19" spans="1:11" ht="30" x14ac:dyDescent="0.25">
      <c r="A19" s="1" t="s">
        <v>237</v>
      </c>
      <c r="B19" s="2">
        <v>9993.65</v>
      </c>
      <c r="C19" s="2">
        <v>9998</v>
      </c>
      <c r="D19" s="2">
        <v>0</v>
      </c>
      <c r="E19" s="2">
        <v>9993.65</v>
      </c>
      <c r="F19" s="2">
        <v>9993.65</v>
      </c>
      <c r="G19" s="3">
        <v>0.99956491298259698</v>
      </c>
      <c r="H19" s="4">
        <v>0.46646120286381798</v>
      </c>
      <c r="I19" s="4">
        <v>1</v>
      </c>
      <c r="J19" s="4">
        <v>1</v>
      </c>
      <c r="K19" t="s">
        <v>12</v>
      </c>
    </row>
    <row r="20" spans="1:11" x14ac:dyDescent="0.25">
      <c r="A20" s="1" t="s">
        <v>238</v>
      </c>
      <c r="B20" s="2">
        <v>153548</v>
      </c>
      <c r="C20" s="2">
        <v>181298</v>
      </c>
      <c r="D20" s="2">
        <v>0</v>
      </c>
      <c r="E20" s="2">
        <v>27240</v>
      </c>
      <c r="F20" s="2">
        <v>27240</v>
      </c>
      <c r="G20" s="3">
        <v>0.15024986486337399</v>
      </c>
      <c r="H20" s="4">
        <v>0.17740380858103</v>
      </c>
      <c r="I20" s="4">
        <v>0.17740380858103</v>
      </c>
      <c r="J20" s="4">
        <v>0.25</v>
      </c>
      <c r="K20" t="s">
        <v>12</v>
      </c>
    </row>
    <row r="21" spans="1:11" x14ac:dyDescent="0.25">
      <c r="B21" s="2">
        <f t="shared" ref="B21:F21" si="0">SUBTOTAL(109,B3:B20)</f>
        <v>16112310.65</v>
      </c>
      <c r="C21" s="2">
        <f t="shared" si="0"/>
        <v>405001900</v>
      </c>
      <c r="D21" s="2">
        <f t="shared" si="0"/>
        <v>0</v>
      </c>
      <c r="E21" s="2">
        <f t="shared" si="0"/>
        <v>2079888.0999999999</v>
      </c>
      <c r="F21" s="2">
        <f t="shared" si="0"/>
        <v>2079888.0999999999</v>
      </c>
      <c r="G21" s="20" t="s">
        <v>239</v>
      </c>
      <c r="H21" s="14" t="s">
        <v>102</v>
      </c>
      <c r="I21" s="14" t="s">
        <v>102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34A8B-140D-4C34-A2B9-4294C02415CC}">
  <dimension ref="A1:J6"/>
  <sheetViews>
    <sheetView workbookViewId="0">
      <selection activeCell="K2" sqref="K1:K1048576"/>
    </sheetView>
  </sheetViews>
  <sheetFormatPr defaultRowHeight="15" x14ac:dyDescent="0.25"/>
  <cols>
    <col min="1" max="1" width="30.85546875" customWidth="1"/>
    <col min="2" max="2" width="7.5703125" customWidth="1"/>
    <col min="3" max="3" width="10.85546875" customWidth="1"/>
    <col min="4" max="4" width="14.42578125" customWidth="1"/>
    <col min="5" max="5" width="11" customWidth="1"/>
    <col min="6" max="6" width="12" customWidth="1"/>
    <col min="7" max="7" width="11.5703125" customWidth="1"/>
    <col min="8" max="8" width="11.140625" customWidth="1"/>
    <col min="9" max="9" width="10.28515625" customWidth="1"/>
    <col min="10" max="10" width="10.7109375" customWidth="1"/>
  </cols>
  <sheetData>
    <row r="1" spans="1:10" ht="24" customHeight="1" x14ac:dyDescent="0.25">
      <c r="A1" s="23" t="s">
        <v>264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60" x14ac:dyDescent="0.25">
      <c r="A2" s="9" t="s">
        <v>262</v>
      </c>
      <c r="B2" s="8" t="s">
        <v>27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</row>
    <row r="3" spans="1:10" s="1" customFormat="1" ht="30" customHeight="1" x14ac:dyDescent="0.25">
      <c r="A3" s="5" t="s">
        <v>56</v>
      </c>
      <c r="B3" s="10">
        <v>72</v>
      </c>
      <c r="C3" s="10">
        <v>173449208.16999999</v>
      </c>
      <c r="D3" s="10">
        <v>232694518.75999999</v>
      </c>
      <c r="E3" s="10">
        <v>48206070.57</v>
      </c>
      <c r="F3" s="10">
        <v>52472470.170000002</v>
      </c>
      <c r="G3" s="10">
        <v>100678540.73999999</v>
      </c>
      <c r="H3" s="16">
        <v>0.43</v>
      </c>
      <c r="I3" s="17">
        <v>0.3</v>
      </c>
      <c r="J3" s="17">
        <v>0.3</v>
      </c>
    </row>
    <row r="4" spans="1:10" ht="30" customHeight="1" x14ac:dyDescent="0.25">
      <c r="A4" s="6" t="s">
        <v>16</v>
      </c>
      <c r="B4" s="11">
        <v>3</v>
      </c>
      <c r="C4">
        <f>SUBTOTAL(109,C2:C3)</f>
        <v>173449208.16999999</v>
      </c>
      <c r="D4">
        <f>SUBTOTAL(109,D2:D3)</f>
        <v>232694518.75999999</v>
      </c>
      <c r="E4">
        <f>SUBTOTAL(109,E2:E3)</f>
        <v>48206070.57</v>
      </c>
      <c r="F4">
        <f>SUBTOTAL(109,F2:F3)</f>
        <v>52472470.170000002</v>
      </c>
      <c r="G4">
        <f>SUBTOTAL(109,G2:G3)</f>
        <v>100678540.73999999</v>
      </c>
      <c r="H4" s="7">
        <v>0</v>
      </c>
      <c r="I4" s="7">
        <v>0</v>
      </c>
      <c r="J4" s="7">
        <v>0</v>
      </c>
    </row>
    <row r="5" spans="1:10" ht="30.75" customHeight="1" x14ac:dyDescent="0.25">
      <c r="A5" s="12" t="s">
        <v>263</v>
      </c>
      <c r="B5" s="13">
        <v>3</v>
      </c>
      <c r="C5" s="2">
        <f>SUBTOTAL(109,C2:C4)</f>
        <v>173449208.16999999</v>
      </c>
      <c r="D5" s="2">
        <f>SUBTOTAL(109,D2:D4)</f>
        <v>232694518.75999999</v>
      </c>
      <c r="E5" s="2">
        <f>SUBTOTAL(109,E2:E4)</f>
        <v>48206070.57</v>
      </c>
      <c r="F5" s="2">
        <f>SUBTOTAL(109,F2:F4)</f>
        <v>52472470.170000002</v>
      </c>
      <c r="G5" s="2">
        <f>SUBTOTAL(109,G2:G4)</f>
        <v>100678540.73999999</v>
      </c>
      <c r="H5" s="18">
        <v>1</v>
      </c>
      <c r="I5" s="18">
        <v>1</v>
      </c>
      <c r="J5" s="18">
        <v>1</v>
      </c>
    </row>
    <row r="6" spans="1:10" ht="24" customHeight="1" x14ac:dyDescent="0.25">
      <c r="A6" s="1"/>
      <c r="B6" s="19">
        <f>SUBTOTAL(109,Tablo25[Proje Sayısı])</f>
        <v>78</v>
      </c>
      <c r="C6" s="19">
        <f>SUBTOTAL(109,Tablo25[Toplam Yıl Ödeneği])</f>
        <v>173449208.16999999</v>
      </c>
      <c r="D6" s="19">
        <f>SUBTOTAL(109,Tablo25[Toplam Proje Tutarı])</f>
        <v>232694518.75999999</v>
      </c>
      <c r="E6" s="19">
        <f>SUBTOTAL(109,Tablo25[Önceki Yıllar Toplam Harcaması])</f>
        <v>48206070.57</v>
      </c>
      <c r="F6" s="19">
        <f>SUBTOTAL(109,Tablo25[Yılı Harcama Tutarı])</f>
        <v>52472470.170000002</v>
      </c>
      <c r="G6" s="19">
        <f>SUBTOTAL(109,Tablo25[Toplam Harcama Tutarı])</f>
        <v>100678540.73999999</v>
      </c>
      <c r="H6" s="21" t="s">
        <v>54</v>
      </c>
      <c r="I6" s="21" t="s">
        <v>55</v>
      </c>
      <c r="J6" s="21" t="s">
        <v>55</v>
      </c>
    </row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A38D-9621-4EA2-AEC6-33ED8631B880}">
  <dimension ref="A1:K22"/>
  <sheetViews>
    <sheetView topLeftCell="A13" workbookViewId="0">
      <selection activeCell="G22" sqref="G22:I22"/>
    </sheetView>
  </sheetViews>
  <sheetFormatPr defaultRowHeight="15" x14ac:dyDescent="0.25"/>
  <cols>
    <col min="1" max="1" width="45" style="1" customWidth="1"/>
    <col min="2" max="2" width="13.28515625" customWidth="1"/>
    <col min="3" max="3" width="12" customWidth="1"/>
    <col min="4" max="4" width="12.42578125" customWidth="1"/>
    <col min="5" max="5" width="11.42578125" customWidth="1"/>
    <col min="6" max="6" width="11.28515625" customWidth="1"/>
  </cols>
  <sheetData>
    <row r="1" spans="1:11" ht="23.25" customHeight="1" x14ac:dyDescent="0.25">
      <c r="A1" s="22" t="s">
        <v>261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30" x14ac:dyDescent="0.25">
      <c r="A3" s="1" t="s">
        <v>241</v>
      </c>
      <c r="B3" s="2">
        <v>202387.20000000001</v>
      </c>
      <c r="C3" s="2">
        <v>202387.20000000001</v>
      </c>
      <c r="D3" s="2">
        <v>0</v>
      </c>
      <c r="E3" s="2">
        <v>202387.20000000001</v>
      </c>
      <c r="F3" s="2">
        <v>202387.20000000001</v>
      </c>
      <c r="G3" s="3">
        <v>1</v>
      </c>
      <c r="H3" s="4">
        <v>0</v>
      </c>
      <c r="I3" s="4">
        <v>1</v>
      </c>
      <c r="J3" s="4">
        <v>1</v>
      </c>
      <c r="K3" t="s">
        <v>119</v>
      </c>
    </row>
    <row r="4" spans="1:11" x14ac:dyDescent="0.25">
      <c r="A4" s="1" t="s">
        <v>242</v>
      </c>
      <c r="B4" s="2">
        <v>1</v>
      </c>
      <c r="C4" s="2">
        <v>1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1</v>
      </c>
      <c r="K4" t="s">
        <v>12</v>
      </c>
    </row>
    <row r="5" spans="1:11" ht="30" x14ac:dyDescent="0.25">
      <c r="A5" s="1" t="s">
        <v>243</v>
      </c>
      <c r="B5" s="2">
        <v>1</v>
      </c>
      <c r="C5" s="2">
        <v>1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0.5</v>
      </c>
      <c r="K5" t="s">
        <v>12</v>
      </c>
    </row>
    <row r="6" spans="1:11" x14ac:dyDescent="0.25">
      <c r="A6" s="1" t="s">
        <v>244</v>
      </c>
      <c r="B6" s="2">
        <v>1</v>
      </c>
      <c r="C6" s="2">
        <v>1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0.95</v>
      </c>
      <c r="K6" t="s">
        <v>12</v>
      </c>
    </row>
    <row r="7" spans="1:11" x14ac:dyDescent="0.25">
      <c r="A7" s="1" t="s">
        <v>245</v>
      </c>
      <c r="B7" s="2">
        <v>48642447</v>
      </c>
      <c r="C7" s="2">
        <v>136339322</v>
      </c>
      <c r="D7" s="2">
        <v>87696875</v>
      </c>
      <c r="E7" s="2">
        <v>48642447</v>
      </c>
      <c r="F7" s="2">
        <v>136339322</v>
      </c>
      <c r="G7" s="3">
        <v>1</v>
      </c>
      <c r="H7" s="4">
        <v>5.9278329480422699E-2</v>
      </c>
      <c r="I7" s="4">
        <v>1</v>
      </c>
      <c r="J7" s="4">
        <v>0.99</v>
      </c>
      <c r="K7" t="s">
        <v>12</v>
      </c>
    </row>
    <row r="8" spans="1:11" x14ac:dyDescent="0.25">
      <c r="A8" s="1" t="s">
        <v>246</v>
      </c>
      <c r="B8" s="2">
        <v>1</v>
      </c>
      <c r="C8" s="2">
        <v>1</v>
      </c>
      <c r="D8" s="2">
        <v>0</v>
      </c>
      <c r="E8" s="2">
        <v>0</v>
      </c>
      <c r="F8" s="2">
        <v>0</v>
      </c>
      <c r="G8" s="3">
        <v>0</v>
      </c>
      <c r="H8" s="4">
        <v>0</v>
      </c>
      <c r="I8" s="4">
        <v>0</v>
      </c>
      <c r="J8" s="4">
        <v>1</v>
      </c>
      <c r="K8" t="s">
        <v>12</v>
      </c>
    </row>
    <row r="9" spans="1:11" ht="30" x14ac:dyDescent="0.25">
      <c r="A9" s="1" t="s">
        <v>247</v>
      </c>
      <c r="B9" s="2">
        <v>216960</v>
      </c>
      <c r="C9" s="2">
        <v>216960</v>
      </c>
      <c r="D9" s="2">
        <v>0</v>
      </c>
      <c r="E9" s="2">
        <v>216960</v>
      </c>
      <c r="F9" s="2">
        <v>216960</v>
      </c>
      <c r="G9" s="3">
        <v>1</v>
      </c>
      <c r="H9" s="4">
        <v>1</v>
      </c>
      <c r="I9" s="4">
        <v>1</v>
      </c>
      <c r="J9" s="4">
        <v>1</v>
      </c>
      <c r="K9" t="s">
        <v>12</v>
      </c>
    </row>
    <row r="10" spans="1:11" x14ac:dyDescent="0.25">
      <c r="A10" s="1" t="s">
        <v>248</v>
      </c>
      <c r="B10" s="2">
        <v>1</v>
      </c>
      <c r="C10" s="2">
        <v>1</v>
      </c>
      <c r="D10" s="2">
        <v>0</v>
      </c>
      <c r="E10" s="2">
        <v>0</v>
      </c>
      <c r="F10" s="2">
        <v>0</v>
      </c>
      <c r="G10" s="3">
        <v>0</v>
      </c>
      <c r="H10" s="4">
        <v>0</v>
      </c>
      <c r="I10" s="4">
        <v>0</v>
      </c>
      <c r="J10" s="4">
        <v>0.8</v>
      </c>
      <c r="K10" t="s">
        <v>119</v>
      </c>
    </row>
    <row r="11" spans="1:11" x14ac:dyDescent="0.25">
      <c r="A11" s="1" t="s">
        <v>249</v>
      </c>
      <c r="B11" s="2">
        <v>1</v>
      </c>
      <c r="C11" s="2">
        <v>1</v>
      </c>
      <c r="D11" s="2">
        <v>0</v>
      </c>
      <c r="E11" s="2">
        <v>0</v>
      </c>
      <c r="F11" s="2">
        <v>0</v>
      </c>
      <c r="G11" s="3">
        <v>0</v>
      </c>
      <c r="H11" s="4">
        <v>0</v>
      </c>
      <c r="I11" s="4">
        <v>0</v>
      </c>
      <c r="J11" s="4">
        <v>1</v>
      </c>
      <c r="K11" t="s">
        <v>12</v>
      </c>
    </row>
    <row r="12" spans="1:11" ht="30" x14ac:dyDescent="0.25">
      <c r="A12" s="1" t="s">
        <v>250</v>
      </c>
      <c r="B12" s="2">
        <v>18310378</v>
      </c>
      <c r="C12" s="2">
        <v>81194000</v>
      </c>
      <c r="D12" s="2">
        <v>15432337</v>
      </c>
      <c r="E12" s="2">
        <v>18310378</v>
      </c>
      <c r="F12" s="2">
        <v>33742715</v>
      </c>
      <c r="G12" s="3">
        <v>0.41558138532403899</v>
      </c>
      <c r="H12" s="4">
        <v>0.75252422424048304</v>
      </c>
      <c r="I12" s="4">
        <v>1</v>
      </c>
      <c r="J12" s="4">
        <v>0.4</v>
      </c>
      <c r="K12" t="s">
        <v>12</v>
      </c>
    </row>
    <row r="13" spans="1:11" x14ac:dyDescent="0.25">
      <c r="A13" s="1" t="s">
        <v>251</v>
      </c>
      <c r="B13" s="2">
        <v>243300</v>
      </c>
      <c r="C13" s="2">
        <v>243300</v>
      </c>
      <c r="D13" s="2">
        <v>0</v>
      </c>
      <c r="E13" s="2">
        <v>243300</v>
      </c>
      <c r="F13" s="2">
        <v>243300</v>
      </c>
      <c r="G13" s="3">
        <v>1</v>
      </c>
      <c r="H13" s="4">
        <v>1</v>
      </c>
      <c r="I13" s="4">
        <v>1</v>
      </c>
      <c r="J13" s="4">
        <v>1</v>
      </c>
      <c r="K13" t="s">
        <v>12</v>
      </c>
    </row>
    <row r="14" spans="1:11" ht="30" x14ac:dyDescent="0.25">
      <c r="A14" s="1" t="s">
        <v>252</v>
      </c>
      <c r="B14" s="2">
        <v>7200</v>
      </c>
      <c r="C14" s="2">
        <v>7200</v>
      </c>
      <c r="D14" s="2">
        <v>0</v>
      </c>
      <c r="E14" s="2">
        <v>7200</v>
      </c>
      <c r="F14" s="2">
        <v>7200</v>
      </c>
      <c r="G14" s="3">
        <v>1</v>
      </c>
      <c r="H14" s="4">
        <v>0</v>
      </c>
      <c r="I14" s="4">
        <v>1</v>
      </c>
      <c r="J14" s="4">
        <v>1</v>
      </c>
      <c r="K14" t="s">
        <v>119</v>
      </c>
    </row>
    <row r="15" spans="1:11" ht="30" x14ac:dyDescent="0.25">
      <c r="A15" s="1" t="s">
        <v>252</v>
      </c>
      <c r="B15" s="2">
        <v>25000</v>
      </c>
      <c r="C15" s="2">
        <v>25000</v>
      </c>
      <c r="D15" s="2">
        <v>0</v>
      </c>
      <c r="E15" s="2">
        <v>25000</v>
      </c>
      <c r="F15" s="2">
        <v>25000</v>
      </c>
      <c r="G15" s="3">
        <v>1</v>
      </c>
      <c r="H15" s="4">
        <v>1</v>
      </c>
      <c r="I15" s="4">
        <v>1</v>
      </c>
      <c r="J15" s="4">
        <v>1</v>
      </c>
      <c r="K15" t="s">
        <v>119</v>
      </c>
    </row>
    <row r="16" spans="1:11" ht="30" x14ac:dyDescent="0.25">
      <c r="A16" s="1" t="s">
        <v>253</v>
      </c>
      <c r="B16" s="2">
        <v>291652.09999999998</v>
      </c>
      <c r="C16" s="2">
        <v>291652.09999999998</v>
      </c>
      <c r="D16" s="2">
        <v>0</v>
      </c>
      <c r="E16" s="2">
        <v>291652.09999999998</v>
      </c>
      <c r="F16" s="2">
        <v>291652.09999999998</v>
      </c>
      <c r="G16" s="3">
        <v>1</v>
      </c>
      <c r="H16" s="4">
        <v>0</v>
      </c>
      <c r="I16" s="4">
        <v>1</v>
      </c>
      <c r="J16" s="4">
        <v>1</v>
      </c>
      <c r="K16" t="s">
        <v>46</v>
      </c>
    </row>
    <row r="17" spans="1:11" ht="30" x14ac:dyDescent="0.25">
      <c r="A17" s="1" t="s">
        <v>254</v>
      </c>
      <c r="B17" s="2">
        <v>500000</v>
      </c>
      <c r="C17" s="2">
        <v>500000</v>
      </c>
      <c r="D17" s="2">
        <v>0</v>
      </c>
      <c r="E17" s="2">
        <v>500000</v>
      </c>
      <c r="F17" s="2">
        <v>500000</v>
      </c>
      <c r="G17" s="3">
        <v>1</v>
      </c>
      <c r="H17" s="4">
        <v>1</v>
      </c>
      <c r="I17" s="4">
        <v>1</v>
      </c>
      <c r="J17" s="4">
        <v>1</v>
      </c>
      <c r="K17" t="s">
        <v>40</v>
      </c>
    </row>
    <row r="18" spans="1:11" x14ac:dyDescent="0.25">
      <c r="A18" s="1" t="s">
        <v>255</v>
      </c>
      <c r="B18" s="2">
        <v>1999998</v>
      </c>
      <c r="C18" s="2">
        <v>1999998</v>
      </c>
      <c r="D18" s="2">
        <v>0</v>
      </c>
      <c r="E18" s="2">
        <v>1999998</v>
      </c>
      <c r="F18" s="2">
        <v>1999998</v>
      </c>
      <c r="G18" s="3">
        <v>1</v>
      </c>
      <c r="H18" s="4">
        <v>0</v>
      </c>
      <c r="I18" s="4">
        <v>1</v>
      </c>
      <c r="J18" s="4">
        <v>1</v>
      </c>
      <c r="K18" t="s">
        <v>84</v>
      </c>
    </row>
    <row r="19" spans="1:11" x14ac:dyDescent="0.25">
      <c r="A19" s="1" t="s">
        <v>256</v>
      </c>
      <c r="B19" s="2">
        <v>630841.24</v>
      </c>
      <c r="C19" s="2">
        <v>630841.24</v>
      </c>
      <c r="D19" s="2">
        <v>0</v>
      </c>
      <c r="E19" s="2">
        <v>630841.24</v>
      </c>
      <c r="F19" s="2">
        <v>630841.24</v>
      </c>
      <c r="G19" s="3">
        <v>1</v>
      </c>
      <c r="H19" s="4">
        <v>0</v>
      </c>
      <c r="I19" s="4">
        <v>1</v>
      </c>
      <c r="J19" s="4">
        <v>1</v>
      </c>
      <c r="K19" t="s">
        <v>98</v>
      </c>
    </row>
    <row r="20" spans="1:11" ht="30" x14ac:dyDescent="0.25">
      <c r="A20" s="1" t="s">
        <v>257</v>
      </c>
      <c r="B20" s="2">
        <v>700000</v>
      </c>
      <c r="C20" s="2">
        <v>700000</v>
      </c>
      <c r="D20" s="2">
        <v>0</v>
      </c>
      <c r="E20" s="2">
        <v>700000</v>
      </c>
      <c r="F20" s="2">
        <v>700000</v>
      </c>
      <c r="G20" s="3">
        <v>1</v>
      </c>
      <c r="H20" s="4">
        <v>1</v>
      </c>
      <c r="I20" s="4">
        <v>1</v>
      </c>
      <c r="J20" s="4">
        <v>1</v>
      </c>
      <c r="K20" t="s">
        <v>98</v>
      </c>
    </row>
    <row r="21" spans="1:11" ht="30" x14ac:dyDescent="0.25">
      <c r="A21" s="1" t="s">
        <v>258</v>
      </c>
      <c r="B21" s="2">
        <v>306216.31</v>
      </c>
      <c r="C21" s="2">
        <v>306216.31</v>
      </c>
      <c r="D21" s="2">
        <v>0</v>
      </c>
      <c r="E21" s="2">
        <v>306216.31</v>
      </c>
      <c r="F21" s="2">
        <v>306216.31</v>
      </c>
      <c r="G21" s="3">
        <v>1</v>
      </c>
      <c r="H21" s="4">
        <v>1</v>
      </c>
      <c r="I21" s="4">
        <v>1</v>
      </c>
      <c r="J21" s="4">
        <v>1</v>
      </c>
      <c r="K21" t="s">
        <v>84</v>
      </c>
    </row>
    <row r="22" spans="1:11" x14ac:dyDescent="0.25">
      <c r="B22" s="2">
        <f t="shared" ref="B22:F22" si="0">SUBTOTAL(109,B3:B21)</f>
        <v>72076385.849999994</v>
      </c>
      <c r="C22" s="2">
        <f t="shared" si="0"/>
        <v>222656882.84999999</v>
      </c>
      <c r="D22" s="2">
        <f t="shared" si="0"/>
        <v>103129212</v>
      </c>
      <c r="E22" s="2">
        <f t="shared" si="0"/>
        <v>72076379.849999994</v>
      </c>
      <c r="F22" s="2">
        <f t="shared" si="0"/>
        <v>175205591.84999999</v>
      </c>
      <c r="G22" s="14" t="s">
        <v>259</v>
      </c>
      <c r="H22" s="14" t="s">
        <v>260</v>
      </c>
      <c r="I22" s="14" t="s">
        <v>260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3C50A-DC65-434A-8033-4AC202A8B39D}">
  <dimension ref="A1:J14"/>
  <sheetViews>
    <sheetView tabSelected="1" workbookViewId="0">
      <selection activeCell="G20" sqref="G20"/>
    </sheetView>
  </sheetViews>
  <sheetFormatPr defaultRowHeight="15" x14ac:dyDescent="0.25"/>
  <cols>
    <col min="1" max="1" width="18.42578125" customWidth="1"/>
    <col min="3" max="3" width="13.5703125" customWidth="1"/>
    <col min="4" max="4" width="15.85546875" customWidth="1"/>
    <col min="5" max="5" width="13.85546875" customWidth="1"/>
    <col min="6" max="6" width="12.42578125" customWidth="1"/>
    <col min="7" max="7" width="15.5703125" customWidth="1"/>
  </cols>
  <sheetData>
    <row r="1" spans="1:10" ht="24" customHeight="1" x14ac:dyDescent="0.25">
      <c r="A1" s="23" t="s">
        <v>278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60" x14ac:dyDescent="0.25">
      <c r="A2" s="1" t="s">
        <v>276</v>
      </c>
      <c r="B2" s="1" t="s">
        <v>27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8</v>
      </c>
      <c r="J2" s="1" t="s">
        <v>9</v>
      </c>
    </row>
    <row r="3" spans="1:10" ht="24" customHeight="1" x14ac:dyDescent="0.25">
      <c r="A3" t="s">
        <v>277</v>
      </c>
      <c r="B3" s="2">
        <v>32</v>
      </c>
      <c r="C3" s="2">
        <v>508430773.13999999</v>
      </c>
      <c r="D3" s="2">
        <v>11072472186.9</v>
      </c>
      <c r="E3" s="2">
        <v>6243139141.54</v>
      </c>
      <c r="F3" s="2">
        <v>225873292.13999999</v>
      </c>
      <c r="G3" s="2">
        <v>6469012433.6800003</v>
      </c>
      <c r="H3" s="3">
        <v>0.584242825313536</v>
      </c>
      <c r="I3" s="4">
        <v>0.44425574546764102</v>
      </c>
      <c r="J3" s="4">
        <v>0.54612903225806497</v>
      </c>
    </row>
    <row r="4" spans="1:10" ht="24" customHeight="1" x14ac:dyDescent="0.25">
      <c r="A4" t="s">
        <v>119</v>
      </c>
      <c r="B4" s="2">
        <v>12</v>
      </c>
      <c r="C4" s="2">
        <v>811522267.20000005</v>
      </c>
      <c r="D4" s="2">
        <v>9223038136.2000008</v>
      </c>
      <c r="E4" s="2">
        <v>1920688217</v>
      </c>
      <c r="F4" s="2">
        <v>170306718.19999999</v>
      </c>
      <c r="G4" s="2">
        <v>2090994935.2</v>
      </c>
      <c r="H4" s="3">
        <v>0.22671433255739701</v>
      </c>
      <c r="I4" s="4">
        <v>0.20986080737822499</v>
      </c>
      <c r="J4" s="4">
        <v>0.64</v>
      </c>
    </row>
    <row r="5" spans="1:10" ht="24" customHeight="1" x14ac:dyDescent="0.25">
      <c r="A5" t="s">
        <v>12</v>
      </c>
      <c r="B5" s="2">
        <v>105</v>
      </c>
      <c r="C5" s="2">
        <v>1103919733.79</v>
      </c>
      <c r="D5" s="2">
        <v>7453702657.0500002</v>
      </c>
      <c r="E5" s="2">
        <v>2301214340.7600002</v>
      </c>
      <c r="F5" s="2">
        <v>418949365.67000002</v>
      </c>
      <c r="G5" s="2">
        <v>2720163706.4299998</v>
      </c>
      <c r="H5" s="3">
        <v>0.36494126900234802</v>
      </c>
      <c r="I5" s="4">
        <v>0.3795107133665</v>
      </c>
      <c r="J5" s="4">
        <v>0.43342391304347799</v>
      </c>
    </row>
    <row r="6" spans="1:10" ht="24" customHeight="1" x14ac:dyDescent="0.25">
      <c r="A6" t="s">
        <v>49</v>
      </c>
      <c r="B6" s="2">
        <v>13</v>
      </c>
      <c r="C6" s="2">
        <v>234556218.15000001</v>
      </c>
      <c r="D6" s="2">
        <v>4686997590</v>
      </c>
      <c r="E6" s="2">
        <v>3555182.85</v>
      </c>
      <c r="F6" s="2">
        <v>82813758.200000003</v>
      </c>
      <c r="G6" s="2">
        <v>86368941.049999997</v>
      </c>
      <c r="H6" s="3">
        <v>1.8427349148690299E-2</v>
      </c>
      <c r="I6" s="4">
        <v>0.35306571214854798</v>
      </c>
      <c r="J6" s="4">
        <v>0.18222222222222201</v>
      </c>
    </row>
    <row r="7" spans="1:10" ht="24" customHeight="1" x14ac:dyDescent="0.25">
      <c r="A7" t="s">
        <v>84</v>
      </c>
      <c r="B7" s="2">
        <v>27</v>
      </c>
      <c r="C7" s="2">
        <v>100016225.31</v>
      </c>
      <c r="D7" s="2">
        <v>1318040338.3099999</v>
      </c>
      <c r="E7" s="2">
        <v>104609850.62</v>
      </c>
      <c r="F7" s="2">
        <v>10005748.310000001</v>
      </c>
      <c r="G7" s="2">
        <v>114615598.93000001</v>
      </c>
      <c r="H7" s="3">
        <v>8.6959097987062306E-2</v>
      </c>
      <c r="I7" s="4">
        <v>0.100041251096882</v>
      </c>
      <c r="J7" s="4">
        <v>0.23</v>
      </c>
    </row>
    <row r="8" spans="1:10" ht="24" customHeight="1" x14ac:dyDescent="0.25">
      <c r="A8" t="s">
        <v>98</v>
      </c>
      <c r="B8" s="2">
        <v>17</v>
      </c>
      <c r="C8" s="2">
        <v>22966017.16</v>
      </c>
      <c r="D8" s="2">
        <v>1170394019.8900001</v>
      </c>
      <c r="E8" s="2">
        <v>18967008.050000001</v>
      </c>
      <c r="F8" s="2">
        <v>8844367.9900000002</v>
      </c>
      <c r="G8" s="2">
        <v>27811376.039999999</v>
      </c>
      <c r="H8" s="3">
        <v>2.37624044273687E-2</v>
      </c>
      <c r="I8" s="4">
        <v>0.38510673959628799</v>
      </c>
      <c r="J8" s="4">
        <v>0.38526315789473697</v>
      </c>
    </row>
    <row r="9" spans="1:10" ht="24" customHeight="1" x14ac:dyDescent="0.25">
      <c r="A9" t="s">
        <v>69</v>
      </c>
      <c r="B9" s="2">
        <v>18</v>
      </c>
      <c r="C9" s="2">
        <v>61583778</v>
      </c>
      <c r="D9" s="2">
        <v>985960094.84000003</v>
      </c>
      <c r="E9" s="2">
        <v>202030233.53999999</v>
      </c>
      <c r="F9" s="2">
        <v>17392476.609999999</v>
      </c>
      <c r="G9" s="2">
        <v>219422710.15000001</v>
      </c>
      <c r="H9" s="3">
        <v>0.222547252468273</v>
      </c>
      <c r="I9" s="4">
        <v>0.28241977310972999</v>
      </c>
      <c r="J9" s="4">
        <v>0.344444444444444</v>
      </c>
    </row>
    <row r="10" spans="1:10" ht="24" customHeight="1" x14ac:dyDescent="0.25">
      <c r="A10" t="s">
        <v>44</v>
      </c>
      <c r="B10" s="2">
        <v>14</v>
      </c>
      <c r="C10" s="2">
        <v>46166250</v>
      </c>
      <c r="D10" s="2">
        <v>274112711.08999997</v>
      </c>
      <c r="E10" s="2">
        <v>66100994.579999998</v>
      </c>
      <c r="F10" s="2">
        <v>19162250</v>
      </c>
      <c r="G10" s="2">
        <v>85263244.579999998</v>
      </c>
      <c r="H10" s="3">
        <v>0.31105177224709302</v>
      </c>
      <c r="I10" s="4">
        <v>0.41507053312755499</v>
      </c>
      <c r="J10" s="4">
        <v>0.54857142857142804</v>
      </c>
    </row>
    <row r="11" spans="1:10" ht="24" customHeight="1" x14ac:dyDescent="0.25">
      <c r="A11" t="s">
        <v>30</v>
      </c>
      <c r="B11" s="2">
        <v>14</v>
      </c>
      <c r="C11" s="2">
        <v>44829066.409999996</v>
      </c>
      <c r="D11" s="2">
        <v>95089911</v>
      </c>
      <c r="E11" s="2">
        <v>180997.31</v>
      </c>
      <c r="F11" s="2">
        <v>14401398.41</v>
      </c>
      <c r="G11" s="2">
        <v>14582395.720000001</v>
      </c>
      <c r="H11" s="3">
        <v>0.15335376347129001</v>
      </c>
      <c r="I11" s="4">
        <v>0.32125135683814898</v>
      </c>
      <c r="J11" s="4">
        <v>0.52333333333333298</v>
      </c>
    </row>
    <row r="12" spans="1:10" ht="24" customHeight="1" x14ac:dyDescent="0.25">
      <c r="A12" t="s">
        <v>40</v>
      </c>
      <c r="B12" s="2">
        <v>7</v>
      </c>
      <c r="C12" s="2">
        <v>545460.76</v>
      </c>
      <c r="D12" s="2">
        <v>38743459.759999998</v>
      </c>
      <c r="E12" s="2">
        <v>0</v>
      </c>
      <c r="F12" s="2">
        <v>543459.76</v>
      </c>
      <c r="G12" s="2">
        <v>543459.76</v>
      </c>
      <c r="H12" s="3">
        <v>1.40271355053605E-2</v>
      </c>
      <c r="I12" s="4">
        <v>0.99633154179596695</v>
      </c>
      <c r="J12" s="4">
        <v>0.42857142857142899</v>
      </c>
    </row>
    <row r="13" spans="1:10" ht="24" customHeight="1" x14ac:dyDescent="0.25">
      <c r="B13" s="2">
        <f>SUBTOTAL(109,Table14[Proje Sayısı])</f>
        <v>259</v>
      </c>
      <c r="C13" s="2">
        <f t="shared" ref="C13:G13" si="0">SUBTOTAL(109,C3:C12)</f>
        <v>2934535789.9200001</v>
      </c>
      <c r="D13" s="2">
        <f t="shared" si="0"/>
        <v>36318551105.039993</v>
      </c>
      <c r="E13" s="2">
        <f t="shared" si="0"/>
        <v>10860485966.25</v>
      </c>
      <c r="F13" s="2">
        <f t="shared" si="0"/>
        <v>968292835.28999996</v>
      </c>
      <c r="G13" s="2">
        <f t="shared" si="0"/>
        <v>11828778801.539999</v>
      </c>
      <c r="H13" s="14" t="s">
        <v>129</v>
      </c>
      <c r="I13" s="14" t="s">
        <v>288</v>
      </c>
    </row>
    <row r="14" spans="1:10" ht="24" customHeight="1" x14ac:dyDescent="0.25"/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58ED6-F7E1-444C-BCBC-18B747395808}">
  <dimension ref="A1:J13"/>
  <sheetViews>
    <sheetView workbookViewId="0">
      <selection activeCell="G21" sqref="G21"/>
    </sheetView>
  </sheetViews>
  <sheetFormatPr defaultRowHeight="15" x14ac:dyDescent="0.25"/>
  <cols>
    <col min="1" max="1" width="22.5703125" style="1" customWidth="1"/>
    <col min="3" max="3" width="14.140625" customWidth="1"/>
    <col min="4" max="5" width="14.42578125" customWidth="1"/>
    <col min="6" max="6" width="12.7109375" customWidth="1"/>
    <col min="7" max="7" width="13.42578125" customWidth="1"/>
  </cols>
  <sheetData>
    <row r="1" spans="1:10" ht="19.5" customHeight="1" x14ac:dyDescent="0.25">
      <c r="A1" s="22" t="s">
        <v>275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60" x14ac:dyDescent="0.25">
      <c r="A2" s="1" t="s">
        <v>265</v>
      </c>
      <c r="B2" s="1" t="s">
        <v>27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8</v>
      </c>
      <c r="J2" s="1" t="s">
        <v>9</v>
      </c>
    </row>
    <row r="3" spans="1:10" ht="24" customHeight="1" x14ac:dyDescent="0.25">
      <c r="A3" s="1" t="s">
        <v>266</v>
      </c>
      <c r="B3" s="2">
        <v>72</v>
      </c>
      <c r="C3" s="2">
        <v>1662303250</v>
      </c>
      <c r="D3" s="2">
        <v>22189707666.400002</v>
      </c>
      <c r="E3" s="2">
        <v>8144290386.0600004</v>
      </c>
      <c r="F3" s="2">
        <v>521227775.67000002</v>
      </c>
      <c r="G3" s="2">
        <v>8665518161.7299995</v>
      </c>
      <c r="H3" s="3">
        <v>0.39051970814610898</v>
      </c>
      <c r="I3" s="4">
        <v>0.31355757481073299</v>
      </c>
      <c r="J3" s="4">
        <v>0.39729729729729701</v>
      </c>
    </row>
    <row r="4" spans="1:10" ht="24" customHeight="1" x14ac:dyDescent="0.25">
      <c r="A4" s="1" t="s">
        <v>267</v>
      </c>
      <c r="B4" s="2">
        <v>71</v>
      </c>
      <c r="C4" s="2">
        <v>612299387.82000005</v>
      </c>
      <c r="D4" s="2">
        <v>9769161087.7600002</v>
      </c>
      <c r="E4" s="2">
        <v>1082171171.3099999</v>
      </c>
      <c r="F4" s="2">
        <v>153983169.27000001</v>
      </c>
      <c r="G4" s="2">
        <v>1236154340.5799999</v>
      </c>
      <c r="H4" s="3">
        <v>0.12653638623369701</v>
      </c>
      <c r="I4" s="4">
        <v>0.25148346108630598</v>
      </c>
      <c r="J4" s="4">
        <v>0.35049645390070899</v>
      </c>
    </row>
    <row r="5" spans="1:10" ht="24" customHeight="1" x14ac:dyDescent="0.25">
      <c r="A5" s="1" t="s">
        <v>268</v>
      </c>
      <c r="B5" s="2">
        <v>11</v>
      </c>
      <c r="C5" s="2">
        <v>16795516.920000002</v>
      </c>
      <c r="D5" s="2">
        <v>1558779616.5899999</v>
      </c>
      <c r="E5" s="2">
        <v>1318108352.6099999</v>
      </c>
      <c r="F5" s="2">
        <v>550036.36</v>
      </c>
      <c r="G5" s="2">
        <v>1318658388.97</v>
      </c>
      <c r="H5" s="3">
        <v>0.84595562768180699</v>
      </c>
      <c r="I5" s="4">
        <v>3.2748998594084401E-2</v>
      </c>
      <c r="J5" s="4">
        <v>0.21363636363636401</v>
      </c>
    </row>
    <row r="6" spans="1:10" ht="28.5" customHeight="1" x14ac:dyDescent="0.25">
      <c r="A6" s="1" t="s">
        <v>269</v>
      </c>
      <c r="B6" s="2">
        <v>10</v>
      </c>
      <c r="C6" s="2">
        <v>105411916.06999999</v>
      </c>
      <c r="D6" s="2">
        <v>1034595596</v>
      </c>
      <c r="E6" s="2">
        <v>85375234.049999997</v>
      </c>
      <c r="F6" s="2">
        <v>42683526.07</v>
      </c>
      <c r="G6" s="2">
        <v>128058760.12</v>
      </c>
      <c r="H6" s="3">
        <v>0.123776633706065</v>
      </c>
      <c r="I6" s="4">
        <v>0.40492126185862598</v>
      </c>
      <c r="J6" s="4">
        <v>0.52875000000000005</v>
      </c>
    </row>
    <row r="7" spans="1:10" ht="24" customHeight="1" x14ac:dyDescent="0.25">
      <c r="A7" s="1" t="s">
        <v>270</v>
      </c>
      <c r="B7" s="2">
        <v>31</v>
      </c>
      <c r="C7" s="2">
        <v>386754987.39999998</v>
      </c>
      <c r="D7" s="2">
        <v>901692922.25</v>
      </c>
      <c r="E7" s="2">
        <v>159361084.75999999</v>
      </c>
      <c r="F7" s="2">
        <v>190028479.21000001</v>
      </c>
      <c r="G7" s="2">
        <v>349389563.97000003</v>
      </c>
      <c r="H7" s="3">
        <v>0.38748176385611</v>
      </c>
      <c r="I7" s="4">
        <v>0.49134073354162999</v>
      </c>
      <c r="J7" s="4">
        <v>0.69890909090909104</v>
      </c>
    </row>
    <row r="8" spans="1:10" ht="24" customHeight="1" x14ac:dyDescent="0.25">
      <c r="A8" s="1" t="s">
        <v>271</v>
      </c>
      <c r="B8" s="2">
        <v>4</v>
      </c>
      <c r="C8" s="2">
        <v>25133093.670000002</v>
      </c>
      <c r="D8" s="2">
        <v>347000000</v>
      </c>
      <c r="E8" s="2">
        <v>67906161.459999993</v>
      </c>
      <c r="F8" s="2">
        <v>22134093.670000002</v>
      </c>
      <c r="G8" s="2">
        <v>90040255.129999995</v>
      </c>
      <c r="H8" s="3">
        <v>0.25948200325648402</v>
      </c>
      <c r="I8" s="4">
        <v>0.880675254730788</v>
      </c>
      <c r="J8" s="4">
        <v>0.64857142857142902</v>
      </c>
    </row>
    <row r="9" spans="1:10" ht="28.5" customHeight="1" x14ac:dyDescent="0.25">
      <c r="A9" s="1" t="s">
        <v>272</v>
      </c>
      <c r="B9" s="2">
        <v>48</v>
      </c>
      <c r="C9" s="2">
        <v>42566092</v>
      </c>
      <c r="D9" s="2">
        <v>287998094</v>
      </c>
      <c r="E9" s="2">
        <v>0</v>
      </c>
      <c r="F9" s="2">
        <v>4768020</v>
      </c>
      <c r="G9" s="2">
        <v>4768020</v>
      </c>
      <c r="H9" s="3">
        <v>1.6555734566771101E-2</v>
      </c>
      <c r="I9" s="4">
        <v>0.112014511456678</v>
      </c>
      <c r="J9" s="4">
        <v>0.336842105263158</v>
      </c>
    </row>
    <row r="10" spans="1:10" ht="24" customHeight="1" x14ac:dyDescent="0.25">
      <c r="A10" s="1" t="s">
        <v>273</v>
      </c>
      <c r="B10" s="2">
        <v>2</v>
      </c>
      <c r="C10" s="2">
        <v>24002000</v>
      </c>
      <c r="D10" s="2">
        <v>167100000</v>
      </c>
      <c r="E10" s="2">
        <v>27000</v>
      </c>
      <c r="F10" s="2">
        <v>0</v>
      </c>
      <c r="G10" s="2">
        <v>27000</v>
      </c>
      <c r="H10" s="3">
        <v>1.6157989228007201E-4</v>
      </c>
      <c r="I10" s="4">
        <v>0</v>
      </c>
      <c r="J10" s="4">
        <v>0</v>
      </c>
    </row>
    <row r="11" spans="1:10" ht="24" customHeight="1" x14ac:dyDescent="0.25">
      <c r="A11" s="1" t="s">
        <v>274</v>
      </c>
      <c r="B11" s="2">
        <v>10</v>
      </c>
      <c r="C11" s="2">
        <v>59269546.039999999</v>
      </c>
      <c r="D11" s="2">
        <v>62516122.039999999</v>
      </c>
      <c r="E11" s="2">
        <v>3246576</v>
      </c>
      <c r="F11" s="2">
        <v>32917735.039999999</v>
      </c>
      <c r="G11" s="2">
        <v>36164311.039999999</v>
      </c>
      <c r="H11" s="3">
        <v>0.57847975625968595</v>
      </c>
      <c r="I11" s="4">
        <v>0.55539036890521098</v>
      </c>
      <c r="J11" s="4">
        <v>0.88611111111111096</v>
      </c>
    </row>
    <row r="12" spans="1:10" ht="24" customHeight="1" x14ac:dyDescent="0.25">
      <c r="B12" s="2">
        <f t="shared" ref="B12:G12" si="0">SUBTOTAL(109,B3:B11)</f>
        <v>259</v>
      </c>
      <c r="C12" s="2">
        <f t="shared" si="0"/>
        <v>2934535789.9200006</v>
      </c>
      <c r="D12" s="2">
        <f t="shared" si="0"/>
        <v>36318551105.040001</v>
      </c>
      <c r="E12" s="2">
        <f t="shared" si="0"/>
        <v>10860485966.25</v>
      </c>
      <c r="F12" s="2">
        <f t="shared" si="0"/>
        <v>968292835.29000008</v>
      </c>
      <c r="G12" s="2">
        <f t="shared" si="0"/>
        <v>11828778801.539999</v>
      </c>
      <c r="H12" s="14" t="s">
        <v>129</v>
      </c>
      <c r="I12" s="14" t="s">
        <v>288</v>
      </c>
    </row>
    <row r="13" spans="1:10" ht="24" customHeight="1" x14ac:dyDescent="0.25"/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5090-49C7-496E-BE7D-75CB53CE9324}">
  <dimension ref="A1:K6"/>
  <sheetViews>
    <sheetView workbookViewId="0">
      <selection activeCell="I6" sqref="I6"/>
    </sheetView>
  </sheetViews>
  <sheetFormatPr defaultRowHeight="15" x14ac:dyDescent="0.25"/>
  <cols>
    <col min="1" max="1" width="50.5703125" style="1" customWidth="1"/>
  </cols>
  <sheetData>
    <row r="1" spans="1:11" ht="23.25" customHeight="1" x14ac:dyDescent="0.25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30" x14ac:dyDescent="0.25">
      <c r="A3" s="1" t="s">
        <v>11</v>
      </c>
      <c r="B3" s="2">
        <v>0</v>
      </c>
      <c r="C3" s="2">
        <v>1</v>
      </c>
      <c r="D3" s="2">
        <v>0</v>
      </c>
      <c r="E3" s="2">
        <v>0</v>
      </c>
      <c r="F3" s="2">
        <v>0</v>
      </c>
      <c r="G3" s="3">
        <v>0</v>
      </c>
      <c r="H3" s="4">
        <v>0</v>
      </c>
      <c r="I3" s="4">
        <v>0</v>
      </c>
      <c r="J3" s="4">
        <v>0</v>
      </c>
      <c r="K3" t="s">
        <v>12</v>
      </c>
    </row>
    <row r="4" spans="1:11" ht="30" x14ac:dyDescent="0.25">
      <c r="A4" s="1" t="s">
        <v>13</v>
      </c>
      <c r="B4" s="2">
        <v>0</v>
      </c>
      <c r="C4" s="2">
        <v>1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</v>
      </c>
      <c r="K4" t="s">
        <v>12</v>
      </c>
    </row>
    <row r="5" spans="1:11" ht="30" x14ac:dyDescent="0.25">
      <c r="A5" s="1" t="s">
        <v>14</v>
      </c>
      <c r="B5" s="2">
        <v>0</v>
      </c>
      <c r="C5" s="2">
        <v>1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12</v>
      </c>
    </row>
    <row r="6" spans="1:11" x14ac:dyDescent="0.25">
      <c r="B6">
        <f t="shared" ref="B6:F6" si="0">SUBTOTAL(109,B3:B5)</f>
        <v>0</v>
      </c>
      <c r="C6">
        <f t="shared" si="0"/>
        <v>3</v>
      </c>
      <c r="D6">
        <f t="shared" si="0"/>
        <v>0</v>
      </c>
      <c r="E6">
        <f t="shared" si="0"/>
        <v>0</v>
      </c>
      <c r="F6">
        <f t="shared" si="0"/>
        <v>0</v>
      </c>
      <c r="G6" s="14" t="s">
        <v>15</v>
      </c>
      <c r="H6" s="14" t="s">
        <v>15</v>
      </c>
      <c r="I6" s="14" t="s">
        <v>15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A443-3F4B-48E9-BD1E-F11D8CD7283A}">
  <dimension ref="A1:K10"/>
  <sheetViews>
    <sheetView workbookViewId="0">
      <selection activeCell="G10" sqref="G10:I10"/>
    </sheetView>
  </sheetViews>
  <sheetFormatPr defaultRowHeight="15" x14ac:dyDescent="0.25"/>
  <cols>
    <col min="1" max="1" width="48.140625" style="1" customWidth="1"/>
    <col min="2" max="2" width="13" customWidth="1"/>
    <col min="3" max="3" width="12.28515625" customWidth="1"/>
    <col min="4" max="4" width="12.5703125" customWidth="1"/>
    <col min="5" max="5" width="12" customWidth="1"/>
    <col min="6" max="6" width="12.42578125" customWidth="1"/>
  </cols>
  <sheetData>
    <row r="1" spans="1:11" ht="30" customHeight="1" x14ac:dyDescent="0.25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25">
      <c r="A3" s="1" t="s">
        <v>17</v>
      </c>
      <c r="B3" s="2">
        <v>900000</v>
      </c>
      <c r="C3" s="2">
        <v>900000</v>
      </c>
      <c r="D3" s="2">
        <v>0</v>
      </c>
      <c r="E3" s="2">
        <v>0</v>
      </c>
      <c r="F3" s="2">
        <v>0</v>
      </c>
      <c r="G3" s="3">
        <v>0</v>
      </c>
      <c r="H3" s="4">
        <v>0</v>
      </c>
      <c r="I3" s="4">
        <v>0</v>
      </c>
      <c r="J3" s="4">
        <v>0</v>
      </c>
      <c r="K3" t="s">
        <v>12</v>
      </c>
    </row>
    <row r="4" spans="1:11" ht="45" x14ac:dyDescent="0.25">
      <c r="A4" s="1" t="s">
        <v>18</v>
      </c>
      <c r="B4" s="2">
        <v>450000</v>
      </c>
      <c r="C4" s="2">
        <v>450000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0.95</v>
      </c>
      <c r="K4" t="s">
        <v>12</v>
      </c>
    </row>
    <row r="5" spans="1:11" ht="45" x14ac:dyDescent="0.25">
      <c r="A5" s="1" t="s">
        <v>19</v>
      </c>
      <c r="B5" s="2">
        <v>120314000</v>
      </c>
      <c r="C5" s="2">
        <v>254542930</v>
      </c>
      <c r="D5" s="2">
        <v>22349939.920000002</v>
      </c>
      <c r="E5" s="2">
        <v>0</v>
      </c>
      <c r="F5" s="2">
        <v>22349939.920000002</v>
      </c>
      <c r="G5" s="3">
        <v>8.7804206229573897E-2</v>
      </c>
      <c r="H5" s="4">
        <v>0</v>
      </c>
      <c r="I5" s="4">
        <v>0</v>
      </c>
      <c r="J5" s="4">
        <v>0.28000000000000003</v>
      </c>
      <c r="K5" t="s">
        <v>12</v>
      </c>
    </row>
    <row r="6" spans="1:11" x14ac:dyDescent="0.25">
      <c r="A6" s="1" t="s">
        <v>20</v>
      </c>
      <c r="B6" s="2">
        <v>2000</v>
      </c>
      <c r="C6" s="2">
        <v>21240000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0.45</v>
      </c>
      <c r="K6" t="s">
        <v>12</v>
      </c>
    </row>
    <row r="7" spans="1:11" ht="45" x14ac:dyDescent="0.25">
      <c r="A7" s="1" t="s">
        <v>21</v>
      </c>
      <c r="B7" s="2">
        <v>3150000</v>
      </c>
      <c r="C7" s="2">
        <v>41780965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0.02</v>
      </c>
      <c r="K7" t="s">
        <v>12</v>
      </c>
    </row>
    <row r="8" spans="1:11" x14ac:dyDescent="0.25">
      <c r="A8" s="1" t="s">
        <v>22</v>
      </c>
      <c r="B8" s="2">
        <v>11700000</v>
      </c>
      <c r="C8" s="2">
        <v>11700000</v>
      </c>
      <c r="D8" s="2">
        <v>0</v>
      </c>
      <c r="E8" s="2">
        <v>3838353.73</v>
      </c>
      <c r="F8" s="2">
        <v>3838353.73</v>
      </c>
      <c r="G8" s="3">
        <v>0.32806442136752101</v>
      </c>
      <c r="H8" s="4">
        <v>0.20905072820512799</v>
      </c>
      <c r="I8" s="4">
        <v>0.32806442136752101</v>
      </c>
      <c r="J8" s="4">
        <v>0.33</v>
      </c>
      <c r="K8" t="s">
        <v>12</v>
      </c>
    </row>
    <row r="9" spans="1:11" x14ac:dyDescent="0.25">
      <c r="A9" s="1" t="s">
        <v>23</v>
      </c>
      <c r="B9" s="2">
        <v>1350000</v>
      </c>
      <c r="C9" s="2">
        <v>1350000</v>
      </c>
      <c r="D9" s="2">
        <v>0</v>
      </c>
      <c r="E9" s="2">
        <v>0</v>
      </c>
      <c r="F9" s="2">
        <v>0</v>
      </c>
      <c r="G9" s="3">
        <v>0</v>
      </c>
      <c r="H9" s="4">
        <v>0</v>
      </c>
      <c r="I9" s="4">
        <v>0</v>
      </c>
      <c r="J9" s="4">
        <v>0</v>
      </c>
      <c r="K9" t="s">
        <v>12</v>
      </c>
    </row>
    <row r="10" spans="1:11" x14ac:dyDescent="0.25">
      <c r="B10" s="2">
        <f t="shared" ref="B10:F10" si="0">SUBTOTAL(109,B3:B9)</f>
        <v>137866000</v>
      </c>
      <c r="C10" s="2">
        <f t="shared" si="0"/>
        <v>331963895</v>
      </c>
      <c r="D10" s="2">
        <f t="shared" si="0"/>
        <v>22349939.920000002</v>
      </c>
      <c r="E10" s="2">
        <f t="shared" si="0"/>
        <v>3838353.73</v>
      </c>
      <c r="F10" s="2">
        <f t="shared" si="0"/>
        <v>26188293.650000002</v>
      </c>
      <c r="G10" s="14" t="s">
        <v>24</v>
      </c>
      <c r="H10" s="14" t="s">
        <v>25</v>
      </c>
      <c r="I10" s="14" t="s">
        <v>25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9D9A-50C5-403C-A12F-6160F80EF6FF}">
  <dimension ref="A1:L24"/>
  <sheetViews>
    <sheetView topLeftCell="A13" workbookViewId="0">
      <selection activeCell="A2" sqref="A2:A23"/>
    </sheetView>
  </sheetViews>
  <sheetFormatPr defaultRowHeight="15" x14ac:dyDescent="0.25"/>
  <cols>
    <col min="1" max="1" width="43.85546875" style="1" customWidth="1"/>
    <col min="2" max="2" width="13" customWidth="1"/>
    <col min="3" max="3" width="11.5703125" customWidth="1"/>
    <col min="4" max="4" width="11.85546875" customWidth="1"/>
    <col min="5" max="5" width="11" customWidth="1"/>
    <col min="6" max="6" width="12.28515625" customWidth="1"/>
  </cols>
  <sheetData>
    <row r="1" spans="1:12" ht="24" customHeight="1" x14ac:dyDescent="0.25">
      <c r="A1" s="22" t="s">
        <v>56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/>
    </row>
    <row r="3" spans="1:12" x14ac:dyDescent="0.25">
      <c r="A3" s="1" t="s">
        <v>28</v>
      </c>
      <c r="B3" s="2">
        <v>442800</v>
      </c>
      <c r="C3" s="2">
        <v>442800</v>
      </c>
      <c r="D3" s="2">
        <v>0</v>
      </c>
      <c r="E3" s="2">
        <v>0</v>
      </c>
      <c r="F3" s="2">
        <v>0</v>
      </c>
      <c r="G3" s="3">
        <v>0</v>
      </c>
      <c r="H3" s="4">
        <v>0</v>
      </c>
      <c r="I3" s="4">
        <v>0</v>
      </c>
      <c r="J3" s="4">
        <v>0.4</v>
      </c>
      <c r="K3" t="s">
        <v>12</v>
      </c>
    </row>
    <row r="4" spans="1:12" ht="30" x14ac:dyDescent="0.25">
      <c r="A4" s="1" t="s">
        <v>29</v>
      </c>
      <c r="B4" s="2">
        <v>1704066.41</v>
      </c>
      <c r="C4" s="2">
        <v>2224303</v>
      </c>
      <c r="D4" s="2">
        <v>180997.31</v>
      </c>
      <c r="E4" s="2">
        <v>1704066.41</v>
      </c>
      <c r="F4" s="2">
        <v>1885063.72</v>
      </c>
      <c r="G4" s="3">
        <v>0.84748513129730996</v>
      </c>
      <c r="H4" s="4">
        <v>0</v>
      </c>
      <c r="I4" s="4">
        <v>1</v>
      </c>
      <c r="J4" s="4">
        <v>1</v>
      </c>
      <c r="K4" t="s">
        <v>30</v>
      </c>
    </row>
    <row r="5" spans="1:12" ht="30" x14ac:dyDescent="0.25">
      <c r="A5" s="1" t="s">
        <v>31</v>
      </c>
      <c r="B5" s="2">
        <v>12792000</v>
      </c>
      <c r="C5" s="2">
        <v>12792000</v>
      </c>
      <c r="D5" s="2">
        <v>0</v>
      </c>
      <c r="E5" s="2">
        <v>1034757</v>
      </c>
      <c r="F5" s="2">
        <v>1034757</v>
      </c>
      <c r="G5" s="3">
        <v>8.0890947467167004E-2</v>
      </c>
      <c r="H5" s="4">
        <v>8.0890947467167004E-2</v>
      </c>
      <c r="I5" s="4">
        <v>8.0890947467167004E-2</v>
      </c>
      <c r="J5" s="4">
        <v>0.15</v>
      </c>
      <c r="K5" t="s">
        <v>12</v>
      </c>
    </row>
    <row r="6" spans="1:12" ht="30" x14ac:dyDescent="0.25">
      <c r="A6" s="1" t="s">
        <v>32</v>
      </c>
      <c r="B6" s="2">
        <v>516000</v>
      </c>
      <c r="C6" s="2">
        <v>516000</v>
      </c>
      <c r="D6" s="2">
        <v>0</v>
      </c>
      <c r="E6" s="2">
        <v>516000</v>
      </c>
      <c r="F6" s="2">
        <v>516000</v>
      </c>
      <c r="G6" s="3">
        <v>1</v>
      </c>
      <c r="H6" s="4">
        <v>0</v>
      </c>
      <c r="I6" s="4">
        <v>1</v>
      </c>
      <c r="J6" s="4">
        <v>1</v>
      </c>
      <c r="K6" t="s">
        <v>12</v>
      </c>
    </row>
    <row r="7" spans="1:12" ht="30" x14ac:dyDescent="0.25">
      <c r="A7" s="1" t="s">
        <v>33</v>
      </c>
      <c r="B7" s="2">
        <v>2955501</v>
      </c>
      <c r="C7" s="2">
        <v>4296000</v>
      </c>
      <c r="D7" s="2">
        <v>1340499</v>
      </c>
      <c r="E7" s="2">
        <v>2593723</v>
      </c>
      <c r="F7" s="2">
        <v>3934222</v>
      </c>
      <c r="G7" s="3">
        <v>0.91578724394785804</v>
      </c>
      <c r="H7" s="4">
        <v>0.170256917524305</v>
      </c>
      <c r="I7" s="4">
        <v>0.87759165028196595</v>
      </c>
      <c r="J7" s="4">
        <v>0.99</v>
      </c>
      <c r="K7" t="s">
        <v>12</v>
      </c>
    </row>
    <row r="8" spans="1:12" ht="45" x14ac:dyDescent="0.25">
      <c r="A8" s="1" t="s">
        <v>34</v>
      </c>
      <c r="B8" s="2">
        <v>22362000</v>
      </c>
      <c r="C8" s="2">
        <v>22362000</v>
      </c>
      <c r="D8" s="2">
        <v>0</v>
      </c>
      <c r="E8" s="2">
        <v>19704883</v>
      </c>
      <c r="F8" s="2">
        <v>19704883</v>
      </c>
      <c r="G8" s="3">
        <v>0.88117713084697302</v>
      </c>
      <c r="H8" s="4">
        <v>0.46907025266076402</v>
      </c>
      <c r="I8" s="4">
        <v>0.88117713084697302</v>
      </c>
      <c r="J8" s="4">
        <v>0.98</v>
      </c>
      <c r="K8" t="s">
        <v>12</v>
      </c>
    </row>
    <row r="9" spans="1:12" ht="30" x14ac:dyDescent="0.25">
      <c r="A9" s="1" t="s">
        <v>35</v>
      </c>
      <c r="B9" s="2">
        <v>3120000</v>
      </c>
      <c r="C9" s="2">
        <v>3120000</v>
      </c>
      <c r="D9" s="2">
        <v>0</v>
      </c>
      <c r="E9" s="2">
        <v>3120000</v>
      </c>
      <c r="F9" s="2">
        <v>3120000</v>
      </c>
      <c r="G9" s="3">
        <v>1</v>
      </c>
      <c r="H9" s="4">
        <v>0</v>
      </c>
      <c r="I9" s="4">
        <v>1</v>
      </c>
      <c r="J9" s="4">
        <v>1</v>
      </c>
      <c r="K9" t="s">
        <v>12</v>
      </c>
    </row>
    <row r="10" spans="1:12" ht="30" x14ac:dyDescent="0.25">
      <c r="A10" s="1" t="s">
        <v>36</v>
      </c>
      <c r="B10" s="2">
        <v>882723</v>
      </c>
      <c r="C10" s="2">
        <v>2788800</v>
      </c>
      <c r="D10" s="2">
        <v>1906077</v>
      </c>
      <c r="E10" s="2">
        <v>249203</v>
      </c>
      <c r="F10" s="2">
        <v>2155280</v>
      </c>
      <c r="G10" s="3">
        <v>0.77283419391853103</v>
      </c>
      <c r="H10" s="4">
        <v>0.28231166515430101</v>
      </c>
      <c r="I10" s="4">
        <v>0.28231166515430101</v>
      </c>
      <c r="J10" s="4">
        <v>1</v>
      </c>
      <c r="K10" t="s">
        <v>12</v>
      </c>
    </row>
    <row r="11" spans="1:12" ht="30" x14ac:dyDescent="0.25">
      <c r="A11" s="1" t="s">
        <v>37</v>
      </c>
      <c r="B11" s="2">
        <v>660900</v>
      </c>
      <c r="C11" s="2">
        <v>660900</v>
      </c>
      <c r="D11" s="2">
        <v>0</v>
      </c>
      <c r="E11" s="2">
        <v>660900</v>
      </c>
      <c r="F11" s="2">
        <v>660900</v>
      </c>
      <c r="G11" s="3">
        <v>1</v>
      </c>
      <c r="H11" s="4">
        <v>1</v>
      </c>
      <c r="I11" s="4">
        <v>1</v>
      </c>
      <c r="J11" s="4">
        <v>1</v>
      </c>
      <c r="K11" t="s">
        <v>12</v>
      </c>
    </row>
    <row r="12" spans="1:12" ht="30" x14ac:dyDescent="0.25">
      <c r="A12" s="1" t="s">
        <v>38</v>
      </c>
      <c r="B12" s="2">
        <v>742800</v>
      </c>
      <c r="C12" s="2">
        <v>742800</v>
      </c>
      <c r="D12" s="2">
        <v>0</v>
      </c>
      <c r="E12" s="2">
        <v>742800</v>
      </c>
      <c r="F12" s="2">
        <v>742800</v>
      </c>
      <c r="G12" s="3">
        <v>1</v>
      </c>
      <c r="H12" s="4">
        <v>0</v>
      </c>
      <c r="I12" s="4">
        <v>1</v>
      </c>
      <c r="J12" s="4">
        <v>1</v>
      </c>
      <c r="K12" t="s">
        <v>12</v>
      </c>
    </row>
    <row r="13" spans="1:12" ht="45" x14ac:dyDescent="0.25">
      <c r="A13" s="1" t="s">
        <v>39</v>
      </c>
      <c r="B13" s="2">
        <v>43459.76</v>
      </c>
      <c r="C13" s="2">
        <v>43459.76</v>
      </c>
      <c r="D13" s="2">
        <v>0</v>
      </c>
      <c r="E13" s="2">
        <v>43459.76</v>
      </c>
      <c r="F13" s="2">
        <v>43459.76</v>
      </c>
      <c r="G13" s="3">
        <v>1</v>
      </c>
      <c r="H13" s="4">
        <v>0</v>
      </c>
      <c r="I13" s="4">
        <v>1</v>
      </c>
      <c r="J13" s="4">
        <v>1</v>
      </c>
      <c r="K13" t="s">
        <v>40</v>
      </c>
    </row>
    <row r="14" spans="1:12" ht="30" x14ac:dyDescent="0.25">
      <c r="A14" s="1" t="s">
        <v>41</v>
      </c>
      <c r="B14" s="2">
        <v>424000</v>
      </c>
      <c r="C14" s="2">
        <v>424000</v>
      </c>
      <c r="D14" s="2">
        <v>0</v>
      </c>
      <c r="E14" s="2">
        <v>424000</v>
      </c>
      <c r="F14" s="2">
        <v>424000</v>
      </c>
      <c r="G14" s="3">
        <v>1</v>
      </c>
      <c r="H14" s="4">
        <v>0</v>
      </c>
      <c r="I14" s="4">
        <v>1</v>
      </c>
      <c r="J14" s="4">
        <v>1</v>
      </c>
      <c r="K14" t="s">
        <v>30</v>
      </c>
    </row>
    <row r="15" spans="1:12" x14ac:dyDescent="0.25">
      <c r="A15" s="1" t="s">
        <v>42</v>
      </c>
      <c r="B15" s="2">
        <v>1188000</v>
      </c>
      <c r="C15" s="2">
        <v>11888000</v>
      </c>
      <c r="D15" s="2">
        <v>0</v>
      </c>
      <c r="E15" s="2">
        <v>0</v>
      </c>
      <c r="F15" s="2">
        <v>0</v>
      </c>
      <c r="G15" s="3">
        <v>0</v>
      </c>
      <c r="H15" s="4">
        <v>0</v>
      </c>
      <c r="I15" s="4">
        <v>0</v>
      </c>
      <c r="J15" s="4">
        <v>0</v>
      </c>
      <c r="K15" t="s">
        <v>12</v>
      </c>
    </row>
    <row r="16" spans="1:12" x14ac:dyDescent="0.25">
      <c r="A16" s="1" t="s">
        <v>43</v>
      </c>
      <c r="B16" s="2">
        <v>14597498</v>
      </c>
      <c r="C16" s="2">
        <v>59375996</v>
      </c>
      <c r="D16" s="2">
        <v>44778497.259999998</v>
      </c>
      <c r="E16" s="2">
        <v>14597498</v>
      </c>
      <c r="F16" s="2">
        <v>59375995.259999998</v>
      </c>
      <c r="G16" s="3">
        <v>0.99999998753705099</v>
      </c>
      <c r="H16" s="4">
        <v>0.60792815590726601</v>
      </c>
      <c r="I16" s="4">
        <v>1</v>
      </c>
      <c r="J16" s="4">
        <v>0.93</v>
      </c>
      <c r="K16" t="s">
        <v>44</v>
      </c>
    </row>
    <row r="17" spans="1:11" ht="45" x14ac:dyDescent="0.25">
      <c r="A17" s="1" t="s">
        <v>45</v>
      </c>
      <c r="B17" s="2">
        <v>16894545</v>
      </c>
      <c r="C17" s="2">
        <v>16894545</v>
      </c>
      <c r="D17" s="2">
        <v>0</v>
      </c>
      <c r="E17" s="2">
        <v>7081180</v>
      </c>
      <c r="F17" s="2">
        <v>7081180</v>
      </c>
      <c r="G17" s="3">
        <v>0.41914002419124002</v>
      </c>
      <c r="H17" s="4">
        <v>0.41914002419124002</v>
      </c>
      <c r="I17" s="4">
        <v>0.41914002419124002</v>
      </c>
      <c r="J17" s="4">
        <v>0.5</v>
      </c>
      <c r="K17" t="s">
        <v>46</v>
      </c>
    </row>
    <row r="18" spans="1:11" x14ac:dyDescent="0.25">
      <c r="A18" s="1" t="s">
        <v>47</v>
      </c>
      <c r="B18" s="2">
        <v>29016173</v>
      </c>
      <c r="C18" s="2">
        <v>29016173</v>
      </c>
      <c r="D18" s="2">
        <v>0</v>
      </c>
      <c r="E18" s="2">
        <v>0</v>
      </c>
      <c r="F18" s="2">
        <v>0</v>
      </c>
      <c r="G18" s="3">
        <v>0</v>
      </c>
      <c r="H18" s="4">
        <v>0</v>
      </c>
      <c r="I18" s="4">
        <v>0</v>
      </c>
      <c r="J18" s="4">
        <v>0</v>
      </c>
      <c r="K18" t="s">
        <v>46</v>
      </c>
    </row>
    <row r="19" spans="1:11" x14ac:dyDescent="0.25">
      <c r="A19" s="1" t="s">
        <v>48</v>
      </c>
      <c r="B19" s="2">
        <v>800000</v>
      </c>
      <c r="C19" s="2">
        <v>800000</v>
      </c>
      <c r="D19" s="2">
        <v>0</v>
      </c>
      <c r="E19" s="2">
        <v>0</v>
      </c>
      <c r="F19" s="2">
        <v>0</v>
      </c>
      <c r="G19" s="3">
        <v>0</v>
      </c>
      <c r="H19" s="4">
        <v>0</v>
      </c>
      <c r="I19" s="4">
        <v>0</v>
      </c>
      <c r="J19" s="4">
        <v>0</v>
      </c>
      <c r="K19" t="s">
        <v>49</v>
      </c>
    </row>
    <row r="20" spans="1:11" x14ac:dyDescent="0.25">
      <c r="A20" s="1" t="s">
        <v>50</v>
      </c>
      <c r="B20" s="2">
        <v>400000</v>
      </c>
      <c r="C20" s="2">
        <v>400000</v>
      </c>
      <c r="D20" s="2">
        <v>0</v>
      </c>
      <c r="E20" s="2">
        <v>0</v>
      </c>
      <c r="F20" s="2">
        <v>0</v>
      </c>
      <c r="G20" s="3">
        <v>0</v>
      </c>
      <c r="H20" s="4">
        <v>0</v>
      </c>
      <c r="I20" s="4">
        <v>0</v>
      </c>
      <c r="J20" s="4">
        <v>0</v>
      </c>
      <c r="K20" t="s">
        <v>30</v>
      </c>
    </row>
    <row r="21" spans="1:11" x14ac:dyDescent="0.25">
      <c r="A21" s="1" t="s">
        <v>51</v>
      </c>
      <c r="B21" s="2">
        <v>30453471</v>
      </c>
      <c r="C21" s="2">
        <v>30453471</v>
      </c>
      <c r="D21" s="2">
        <v>0</v>
      </c>
      <c r="E21" s="2">
        <v>0</v>
      </c>
      <c r="F21" s="2">
        <v>0</v>
      </c>
      <c r="G21" s="3">
        <v>0</v>
      </c>
      <c r="H21" s="4">
        <v>0</v>
      </c>
      <c r="I21" s="4">
        <v>0</v>
      </c>
      <c r="J21" s="4">
        <v>0</v>
      </c>
      <c r="K21" t="s">
        <v>46</v>
      </c>
    </row>
    <row r="22" spans="1:11" x14ac:dyDescent="0.25">
      <c r="A22" s="1" t="s">
        <v>52</v>
      </c>
      <c r="B22" s="2">
        <v>33249271</v>
      </c>
      <c r="C22" s="2">
        <v>33249271</v>
      </c>
      <c r="D22" s="2">
        <v>0</v>
      </c>
      <c r="E22" s="2">
        <v>0</v>
      </c>
      <c r="F22" s="2">
        <v>0</v>
      </c>
      <c r="G22" s="3">
        <v>0</v>
      </c>
      <c r="H22" s="4">
        <v>0</v>
      </c>
      <c r="I22" s="4">
        <v>0</v>
      </c>
      <c r="J22" s="4">
        <v>0</v>
      </c>
      <c r="K22" t="s">
        <v>46</v>
      </c>
    </row>
    <row r="23" spans="1:11" ht="30" x14ac:dyDescent="0.25">
      <c r="A23" s="1" t="s">
        <v>53</v>
      </c>
      <c r="B23" s="2">
        <v>204000</v>
      </c>
      <c r="C23" s="2">
        <v>204000</v>
      </c>
      <c r="D23" s="2">
        <v>0</v>
      </c>
      <c r="E23" s="2">
        <v>0</v>
      </c>
      <c r="F23" s="2">
        <v>0</v>
      </c>
      <c r="G23" s="3">
        <v>0</v>
      </c>
      <c r="H23" s="4">
        <v>0</v>
      </c>
      <c r="I23" s="4">
        <v>0</v>
      </c>
      <c r="J23" s="4">
        <v>0</v>
      </c>
      <c r="K23" t="s">
        <v>12</v>
      </c>
    </row>
    <row r="24" spans="1:11" x14ac:dyDescent="0.25">
      <c r="B24" s="2">
        <f t="shared" ref="B24:F24" si="0">SUBTOTAL(109,B3:B23)</f>
        <v>173449208.16999999</v>
      </c>
      <c r="C24" s="2">
        <f t="shared" si="0"/>
        <v>232694518.75999999</v>
      </c>
      <c r="D24" s="2">
        <f t="shared" si="0"/>
        <v>48206070.57</v>
      </c>
      <c r="E24" s="2">
        <f t="shared" si="0"/>
        <v>52472470.170000002</v>
      </c>
      <c r="F24" s="2">
        <f t="shared" si="0"/>
        <v>100678540.73999999</v>
      </c>
      <c r="G24" s="7" t="s">
        <v>54</v>
      </c>
      <c r="H24" s="7" t="s">
        <v>55</v>
      </c>
      <c r="I24" s="7" t="s">
        <v>55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C672-921F-43AF-A93F-57C05153C7C6}">
  <dimension ref="A1:K45"/>
  <sheetViews>
    <sheetView topLeftCell="A37" workbookViewId="0">
      <selection activeCell="A3" sqref="A3:A44"/>
    </sheetView>
  </sheetViews>
  <sheetFormatPr defaultRowHeight="15" x14ac:dyDescent="0.25"/>
  <cols>
    <col min="1" max="1" width="43.28515625" style="1" customWidth="1"/>
    <col min="2" max="2" width="13.5703125" customWidth="1"/>
    <col min="3" max="3" width="12.5703125" customWidth="1"/>
    <col min="4" max="4" width="14.42578125" bestFit="1" customWidth="1"/>
    <col min="5" max="5" width="12" customWidth="1"/>
    <col min="6" max="6" width="13.85546875" customWidth="1"/>
  </cols>
  <sheetData>
    <row r="1" spans="1:11" ht="21.75" customHeight="1" x14ac:dyDescent="0.25">
      <c r="A1" s="22" t="s">
        <v>104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45" x14ac:dyDescent="0.25">
      <c r="A3" s="1" t="s">
        <v>57</v>
      </c>
      <c r="B3" s="2">
        <v>1210071</v>
      </c>
      <c r="C3" s="2">
        <v>5033780</v>
      </c>
      <c r="D3" s="2">
        <v>0</v>
      </c>
      <c r="E3" s="2">
        <v>0</v>
      </c>
      <c r="F3" s="2">
        <v>0</v>
      </c>
      <c r="G3" s="3">
        <v>0</v>
      </c>
      <c r="H3" s="4">
        <v>0</v>
      </c>
      <c r="I3" s="4">
        <v>0</v>
      </c>
      <c r="J3" s="4">
        <v>0</v>
      </c>
      <c r="K3" t="s">
        <v>12</v>
      </c>
    </row>
    <row r="4" spans="1:11" x14ac:dyDescent="0.25">
      <c r="A4" s="1" t="s">
        <v>58</v>
      </c>
      <c r="B4" s="2">
        <v>79972000</v>
      </c>
      <c r="C4" s="2">
        <v>640891620</v>
      </c>
      <c r="D4" s="2">
        <v>335906092</v>
      </c>
      <c r="E4" s="2">
        <v>9791230</v>
      </c>
      <c r="F4" s="2">
        <v>345697322</v>
      </c>
      <c r="G4" s="3">
        <v>0.53940059631299297</v>
      </c>
      <c r="H4" s="4">
        <v>0.12243322662932</v>
      </c>
      <c r="I4" s="4">
        <v>0.12243322662932</v>
      </c>
      <c r="J4" s="4">
        <v>0.54</v>
      </c>
      <c r="K4" t="s">
        <v>12</v>
      </c>
    </row>
    <row r="5" spans="1:11" x14ac:dyDescent="0.25">
      <c r="A5" s="1" t="s">
        <v>59</v>
      </c>
      <c r="B5" s="2">
        <v>0</v>
      </c>
      <c r="C5" s="2">
        <v>120000000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12</v>
      </c>
    </row>
    <row r="6" spans="1:11" x14ac:dyDescent="0.25">
      <c r="A6" s="1" t="s">
        <v>60</v>
      </c>
      <c r="B6" s="2">
        <v>15000000</v>
      </c>
      <c r="C6" s="2">
        <v>335939627</v>
      </c>
      <c r="D6" s="2">
        <v>111620585</v>
      </c>
      <c r="E6" s="2">
        <v>0</v>
      </c>
      <c r="F6" s="2">
        <v>111620585</v>
      </c>
      <c r="G6" s="3">
        <v>0.33226382370187002</v>
      </c>
      <c r="H6" s="4">
        <v>0</v>
      </c>
      <c r="I6" s="4">
        <v>0</v>
      </c>
      <c r="J6" s="4">
        <v>0.33</v>
      </c>
      <c r="K6" t="s">
        <v>46</v>
      </c>
    </row>
    <row r="7" spans="1:11" x14ac:dyDescent="0.25">
      <c r="A7" s="1" t="s">
        <v>61</v>
      </c>
      <c r="B7" s="2">
        <v>15000000</v>
      </c>
      <c r="C7" s="2">
        <v>416917126</v>
      </c>
      <c r="D7" s="2">
        <v>124375166</v>
      </c>
      <c r="E7" s="2">
        <v>0</v>
      </c>
      <c r="F7" s="2">
        <v>124375166</v>
      </c>
      <c r="G7" s="3">
        <v>0.29832107688471399</v>
      </c>
      <c r="H7" s="4">
        <v>0</v>
      </c>
      <c r="I7" s="4">
        <v>0</v>
      </c>
      <c r="J7" s="4">
        <v>0.3</v>
      </c>
      <c r="K7" t="s">
        <v>46</v>
      </c>
    </row>
    <row r="8" spans="1:11" x14ac:dyDescent="0.25">
      <c r="A8" s="1" t="s">
        <v>62</v>
      </c>
      <c r="B8" s="2">
        <v>1</v>
      </c>
      <c r="C8" s="2">
        <v>39900000</v>
      </c>
      <c r="D8" s="2">
        <v>0</v>
      </c>
      <c r="E8" s="2">
        <v>0</v>
      </c>
      <c r="F8" s="2">
        <v>0</v>
      </c>
      <c r="G8" s="3">
        <v>0</v>
      </c>
      <c r="H8" s="4">
        <v>0</v>
      </c>
      <c r="I8" s="4">
        <v>0</v>
      </c>
      <c r="J8" s="4">
        <v>0</v>
      </c>
      <c r="K8" t="s">
        <v>49</v>
      </c>
    </row>
    <row r="9" spans="1:11" ht="45" x14ac:dyDescent="0.25">
      <c r="A9" s="1" t="s">
        <v>63</v>
      </c>
      <c r="B9" s="2">
        <v>2000000</v>
      </c>
      <c r="C9" s="2">
        <v>105195884</v>
      </c>
      <c r="D9" s="2">
        <v>7744219</v>
      </c>
      <c r="E9" s="2">
        <v>1052009</v>
      </c>
      <c r="F9" s="2">
        <v>8796228</v>
      </c>
      <c r="G9" s="3">
        <v>8.3617606179344398E-2</v>
      </c>
      <c r="H9" s="4">
        <v>0.52600449999999999</v>
      </c>
      <c r="I9" s="4">
        <v>0.52600449999999999</v>
      </c>
      <c r="J9" s="4">
        <v>0.98</v>
      </c>
      <c r="K9" t="s">
        <v>12</v>
      </c>
    </row>
    <row r="10" spans="1:11" ht="30" x14ac:dyDescent="0.25">
      <c r="A10" s="1" t="s">
        <v>64</v>
      </c>
      <c r="B10" s="2">
        <v>1</v>
      </c>
      <c r="C10" s="2">
        <v>70000000</v>
      </c>
      <c r="D10" s="2">
        <v>0</v>
      </c>
      <c r="E10" s="2">
        <v>0</v>
      </c>
      <c r="F10" s="2">
        <v>0</v>
      </c>
      <c r="G10" s="3">
        <v>0</v>
      </c>
      <c r="H10" s="4">
        <v>0</v>
      </c>
      <c r="I10" s="4">
        <v>0</v>
      </c>
      <c r="J10" s="4">
        <v>0</v>
      </c>
      <c r="K10" t="s">
        <v>46</v>
      </c>
    </row>
    <row r="11" spans="1:11" ht="60" x14ac:dyDescent="0.25">
      <c r="A11" s="1" t="s">
        <v>65</v>
      </c>
      <c r="B11" s="2">
        <v>350000</v>
      </c>
      <c r="C11" s="2">
        <v>35472450</v>
      </c>
      <c r="D11" s="2">
        <v>28785893</v>
      </c>
      <c r="E11" s="2">
        <v>0</v>
      </c>
      <c r="F11" s="2">
        <v>28785893</v>
      </c>
      <c r="G11" s="3">
        <v>0.81149999506659398</v>
      </c>
      <c r="H11" s="4">
        <v>0</v>
      </c>
      <c r="I11" s="4">
        <v>0</v>
      </c>
      <c r="J11" s="4">
        <v>0.99</v>
      </c>
      <c r="K11" t="s">
        <v>46</v>
      </c>
    </row>
    <row r="12" spans="1:11" ht="30" x14ac:dyDescent="0.25">
      <c r="A12" s="1" t="s">
        <v>66</v>
      </c>
      <c r="B12" s="2">
        <v>300000</v>
      </c>
      <c r="C12" s="2">
        <v>10250310</v>
      </c>
      <c r="D12" s="2">
        <v>5740174</v>
      </c>
      <c r="E12" s="2">
        <v>0</v>
      </c>
      <c r="F12" s="2">
        <v>5740174</v>
      </c>
      <c r="G12" s="3">
        <v>0.56000003902321005</v>
      </c>
      <c r="H12" s="4">
        <v>0</v>
      </c>
      <c r="I12" s="4">
        <v>0</v>
      </c>
      <c r="J12" s="4">
        <v>0.99</v>
      </c>
      <c r="K12" t="s">
        <v>46</v>
      </c>
    </row>
    <row r="13" spans="1:11" ht="45" x14ac:dyDescent="0.25">
      <c r="A13" s="1" t="s">
        <v>67</v>
      </c>
      <c r="B13" s="2">
        <v>1</v>
      </c>
      <c r="C13" s="2">
        <v>60000000</v>
      </c>
      <c r="D13" s="2">
        <v>0</v>
      </c>
      <c r="E13" s="2">
        <v>0</v>
      </c>
      <c r="F13" s="2">
        <v>0</v>
      </c>
      <c r="G13" s="3">
        <v>0</v>
      </c>
      <c r="H13" s="4">
        <v>0</v>
      </c>
      <c r="I13" s="4">
        <v>0</v>
      </c>
      <c r="J13" s="4">
        <v>0</v>
      </c>
      <c r="K13" t="s">
        <v>12</v>
      </c>
    </row>
    <row r="14" spans="1:11" x14ac:dyDescent="0.25">
      <c r="A14" s="1" t="s">
        <v>68</v>
      </c>
      <c r="B14" s="2">
        <v>1</v>
      </c>
      <c r="C14" s="2">
        <v>220000000</v>
      </c>
      <c r="D14" s="2">
        <v>0</v>
      </c>
      <c r="E14" s="2">
        <v>0</v>
      </c>
      <c r="F14" s="2">
        <v>0</v>
      </c>
      <c r="G14" s="3">
        <v>0</v>
      </c>
      <c r="H14" s="4">
        <v>0</v>
      </c>
      <c r="I14" s="4">
        <v>0</v>
      </c>
      <c r="J14" s="4">
        <v>0</v>
      </c>
      <c r="K14" t="s">
        <v>69</v>
      </c>
    </row>
    <row r="15" spans="1:11" x14ac:dyDescent="0.25">
      <c r="A15" s="1" t="s">
        <v>70</v>
      </c>
      <c r="B15" s="2">
        <v>3363608</v>
      </c>
      <c r="C15" s="2">
        <v>258358547</v>
      </c>
      <c r="D15" s="2">
        <v>69966066</v>
      </c>
      <c r="E15" s="2">
        <v>3363607</v>
      </c>
      <c r="F15" s="2">
        <v>73329673</v>
      </c>
      <c r="G15" s="3">
        <v>0.283829096623616</v>
      </c>
      <c r="H15" s="4">
        <v>0.999999702700196</v>
      </c>
      <c r="I15" s="4">
        <v>0.999999702700196</v>
      </c>
      <c r="J15" s="4">
        <v>0.28999999999999998</v>
      </c>
      <c r="K15" t="s">
        <v>69</v>
      </c>
    </row>
    <row r="16" spans="1:11" x14ac:dyDescent="0.25">
      <c r="A16" s="1" t="s">
        <v>71</v>
      </c>
      <c r="B16" s="2">
        <v>20000000</v>
      </c>
      <c r="C16" s="2">
        <v>44090217</v>
      </c>
      <c r="D16" s="2">
        <v>20583833</v>
      </c>
      <c r="E16" s="2">
        <v>1791244</v>
      </c>
      <c r="F16" s="2">
        <v>22375077</v>
      </c>
      <c r="G16" s="3">
        <v>0.50748393912418299</v>
      </c>
      <c r="H16" s="4">
        <v>8.9562199999999995E-2</v>
      </c>
      <c r="I16" s="4">
        <v>8.9562199999999995E-2</v>
      </c>
      <c r="J16" s="4">
        <v>0.52</v>
      </c>
      <c r="K16" t="s">
        <v>69</v>
      </c>
    </row>
    <row r="17" spans="1:11" ht="30" x14ac:dyDescent="0.25">
      <c r="A17" s="1" t="s">
        <v>72</v>
      </c>
      <c r="B17" s="2">
        <v>1</v>
      </c>
      <c r="C17" s="2">
        <v>260000000</v>
      </c>
      <c r="D17" s="2">
        <v>0</v>
      </c>
      <c r="E17" s="2">
        <v>0</v>
      </c>
      <c r="F17" s="2">
        <v>0</v>
      </c>
      <c r="G17" s="3">
        <v>0</v>
      </c>
      <c r="H17" s="4">
        <v>0</v>
      </c>
      <c r="I17" s="4">
        <v>0</v>
      </c>
      <c r="J17" s="4">
        <v>0</v>
      </c>
      <c r="K17" t="s">
        <v>69</v>
      </c>
    </row>
    <row r="18" spans="1:11" x14ac:dyDescent="0.25">
      <c r="A18" s="1" t="s">
        <v>73</v>
      </c>
      <c r="B18" s="2">
        <v>9000000</v>
      </c>
      <c r="C18" s="2">
        <v>112703150</v>
      </c>
      <c r="D18" s="2">
        <v>91705622</v>
      </c>
      <c r="E18" s="2">
        <v>2290397</v>
      </c>
      <c r="F18" s="2">
        <v>93996019</v>
      </c>
      <c r="G18" s="3">
        <v>0.83401412471612402</v>
      </c>
      <c r="H18" s="4">
        <v>0.254488555555556</v>
      </c>
      <c r="I18" s="4">
        <v>0.254488555555556</v>
      </c>
      <c r="J18" s="4">
        <v>0.84</v>
      </c>
      <c r="K18" t="s">
        <v>69</v>
      </c>
    </row>
    <row r="19" spans="1:11" ht="30" x14ac:dyDescent="0.25">
      <c r="A19" s="1" t="s">
        <v>74</v>
      </c>
      <c r="B19" s="2">
        <v>7455328</v>
      </c>
      <c r="C19" s="2">
        <v>19270925</v>
      </c>
      <c r="D19" s="2">
        <v>11815597</v>
      </c>
      <c r="E19" s="2">
        <v>0</v>
      </c>
      <c r="F19" s="2">
        <v>11815597</v>
      </c>
      <c r="G19" s="3">
        <v>0.61313076564824998</v>
      </c>
      <c r="H19" s="4">
        <v>0</v>
      </c>
      <c r="I19" s="4">
        <v>0</v>
      </c>
      <c r="J19" s="4">
        <v>0.61</v>
      </c>
      <c r="K19" t="s">
        <v>69</v>
      </c>
    </row>
    <row r="20" spans="1:11" x14ac:dyDescent="0.25">
      <c r="A20" s="1" t="s">
        <v>75</v>
      </c>
      <c r="B20" s="2">
        <v>27500000</v>
      </c>
      <c r="C20" s="2">
        <v>38724782</v>
      </c>
      <c r="D20" s="2">
        <v>0</v>
      </c>
      <c r="E20" s="2">
        <v>13289601</v>
      </c>
      <c r="F20" s="2">
        <v>13289601</v>
      </c>
      <c r="G20" s="3">
        <v>0.34318078278658898</v>
      </c>
      <c r="H20" s="4">
        <v>0.48325821818181802</v>
      </c>
      <c r="I20" s="4">
        <v>0.48325821818181802</v>
      </c>
      <c r="J20" s="4">
        <v>0.39</v>
      </c>
      <c r="K20" t="s">
        <v>12</v>
      </c>
    </row>
    <row r="21" spans="1:11" x14ac:dyDescent="0.25">
      <c r="A21" s="1" t="s">
        <v>76</v>
      </c>
      <c r="B21" s="2">
        <v>7334291</v>
      </c>
      <c r="C21" s="2">
        <v>150360569</v>
      </c>
      <c r="D21" s="2">
        <v>127257240</v>
      </c>
      <c r="E21" s="2">
        <v>7334290</v>
      </c>
      <c r="F21" s="2">
        <v>134591530</v>
      </c>
      <c r="G21" s="3">
        <v>0.895125170748722</v>
      </c>
      <c r="H21" s="4">
        <v>0.99999986365416904</v>
      </c>
      <c r="I21" s="4">
        <v>0.99999986365416904</v>
      </c>
      <c r="J21" s="4">
        <v>0.99</v>
      </c>
      <c r="K21" t="s">
        <v>12</v>
      </c>
    </row>
    <row r="22" spans="1:11" x14ac:dyDescent="0.25">
      <c r="A22" s="1" t="s">
        <v>77</v>
      </c>
      <c r="B22" s="2">
        <v>5000000</v>
      </c>
      <c r="C22" s="2">
        <v>30401670</v>
      </c>
      <c r="D22" s="2">
        <v>0</v>
      </c>
      <c r="E22" s="2">
        <v>0</v>
      </c>
      <c r="F22" s="2">
        <v>0</v>
      </c>
      <c r="G22" s="3">
        <v>0</v>
      </c>
      <c r="H22" s="4">
        <v>0</v>
      </c>
      <c r="I22" s="4">
        <v>0</v>
      </c>
      <c r="J22" s="4">
        <v>0</v>
      </c>
      <c r="K22" t="s">
        <v>12</v>
      </c>
    </row>
    <row r="23" spans="1:11" x14ac:dyDescent="0.25">
      <c r="A23" s="1" t="s">
        <v>78</v>
      </c>
      <c r="B23" s="2">
        <v>35923327</v>
      </c>
      <c r="C23" s="2">
        <v>35923327</v>
      </c>
      <c r="D23" s="2">
        <v>0</v>
      </c>
      <c r="E23" s="2">
        <v>5830548</v>
      </c>
      <c r="F23" s="2">
        <v>5830548</v>
      </c>
      <c r="G23" s="3">
        <v>0.162305345493194</v>
      </c>
      <c r="H23" s="4">
        <v>0.162305345493194</v>
      </c>
      <c r="I23" s="4">
        <v>0.162305345493194</v>
      </c>
      <c r="J23" s="4">
        <v>0.26</v>
      </c>
      <c r="K23" t="s">
        <v>12</v>
      </c>
    </row>
    <row r="24" spans="1:11" ht="30" x14ac:dyDescent="0.25">
      <c r="A24" s="1" t="s">
        <v>79</v>
      </c>
      <c r="B24" s="2">
        <v>1</v>
      </c>
      <c r="C24" s="2">
        <v>96600000</v>
      </c>
      <c r="D24" s="2">
        <v>0</v>
      </c>
      <c r="E24" s="2">
        <v>0</v>
      </c>
      <c r="F24" s="2">
        <v>0</v>
      </c>
      <c r="G24" s="3">
        <v>0</v>
      </c>
      <c r="H24" s="4">
        <v>0</v>
      </c>
      <c r="I24" s="4">
        <v>0</v>
      </c>
      <c r="J24" s="4">
        <v>0</v>
      </c>
      <c r="K24" t="s">
        <v>12</v>
      </c>
    </row>
    <row r="25" spans="1:11" ht="30" x14ac:dyDescent="0.25">
      <c r="A25" s="1" t="s">
        <v>80</v>
      </c>
      <c r="B25" s="2">
        <v>1</v>
      </c>
      <c r="C25" s="2">
        <v>250000000</v>
      </c>
      <c r="D25" s="2">
        <v>0</v>
      </c>
      <c r="E25" s="2">
        <v>0</v>
      </c>
      <c r="F25" s="2">
        <v>0</v>
      </c>
      <c r="G25" s="3">
        <v>0</v>
      </c>
      <c r="H25" s="4">
        <v>0</v>
      </c>
      <c r="I25" s="4">
        <v>0</v>
      </c>
      <c r="J25" s="4">
        <v>0</v>
      </c>
      <c r="K25" t="s">
        <v>12</v>
      </c>
    </row>
    <row r="26" spans="1:11" ht="30" x14ac:dyDescent="0.25">
      <c r="A26" s="1" t="s">
        <v>81</v>
      </c>
      <c r="B26" s="2">
        <v>1</v>
      </c>
      <c r="C26" s="2">
        <v>120000000</v>
      </c>
      <c r="D26" s="2">
        <v>0</v>
      </c>
      <c r="E26" s="2">
        <v>0</v>
      </c>
      <c r="F26" s="2">
        <v>0</v>
      </c>
      <c r="G26" s="3">
        <v>0</v>
      </c>
      <c r="H26" s="4">
        <v>0</v>
      </c>
      <c r="I26" s="4">
        <v>0</v>
      </c>
      <c r="J26" s="4">
        <v>0</v>
      </c>
      <c r="K26" t="s">
        <v>12</v>
      </c>
    </row>
    <row r="27" spans="1:11" x14ac:dyDescent="0.25">
      <c r="A27" s="1" t="s">
        <v>82</v>
      </c>
      <c r="B27" s="2">
        <v>1</v>
      </c>
      <c r="C27" s="2">
        <v>35000000</v>
      </c>
      <c r="D27" s="2">
        <v>0</v>
      </c>
      <c r="E27" s="2">
        <v>0</v>
      </c>
      <c r="F27" s="2">
        <v>0</v>
      </c>
      <c r="G27" s="3">
        <v>0</v>
      </c>
      <c r="H27" s="4">
        <v>0</v>
      </c>
      <c r="I27" s="4">
        <v>0</v>
      </c>
      <c r="J27" s="4">
        <v>0</v>
      </c>
      <c r="K27" t="s">
        <v>40</v>
      </c>
    </row>
    <row r="28" spans="1:11" ht="45" x14ac:dyDescent="0.25">
      <c r="A28" s="1" t="s">
        <v>83</v>
      </c>
      <c r="B28" s="2">
        <v>1</v>
      </c>
      <c r="C28" s="2">
        <v>60000000</v>
      </c>
      <c r="D28" s="2">
        <v>0</v>
      </c>
      <c r="E28" s="2">
        <v>0</v>
      </c>
      <c r="F28" s="2">
        <v>0</v>
      </c>
      <c r="G28" s="3">
        <v>0</v>
      </c>
      <c r="H28" s="4">
        <v>0</v>
      </c>
      <c r="I28" s="4">
        <v>0</v>
      </c>
      <c r="J28" s="4">
        <v>0</v>
      </c>
      <c r="K28" t="s">
        <v>84</v>
      </c>
    </row>
    <row r="29" spans="1:11" x14ac:dyDescent="0.25">
      <c r="A29" s="1" t="s">
        <v>85</v>
      </c>
      <c r="B29" s="2">
        <v>5000000</v>
      </c>
      <c r="C29" s="2">
        <v>209129861</v>
      </c>
      <c r="D29" s="2">
        <v>31452930</v>
      </c>
      <c r="E29" s="2">
        <v>4999534</v>
      </c>
      <c r="F29" s="2">
        <v>36452464</v>
      </c>
      <c r="G29" s="3">
        <v>0.17430539964830799</v>
      </c>
      <c r="H29" s="4">
        <v>0.99990679999999998</v>
      </c>
      <c r="I29" s="4">
        <v>0.99990679999999998</v>
      </c>
      <c r="J29" s="4">
        <v>0.18</v>
      </c>
      <c r="K29" t="s">
        <v>84</v>
      </c>
    </row>
    <row r="30" spans="1:11" ht="30" x14ac:dyDescent="0.25">
      <c r="A30" s="1" t="s">
        <v>86</v>
      </c>
      <c r="B30" s="2">
        <v>2</v>
      </c>
      <c r="C30" s="2">
        <v>63580151</v>
      </c>
      <c r="D30" s="2">
        <v>0</v>
      </c>
      <c r="E30" s="2">
        <v>0</v>
      </c>
      <c r="F30" s="2">
        <v>0</v>
      </c>
      <c r="G30" s="3">
        <v>0</v>
      </c>
      <c r="H30" s="4">
        <v>0</v>
      </c>
      <c r="I30" s="4">
        <v>0</v>
      </c>
      <c r="J30" s="4">
        <v>0</v>
      </c>
      <c r="K30" t="s">
        <v>84</v>
      </c>
    </row>
    <row r="31" spans="1:11" ht="30" x14ac:dyDescent="0.25">
      <c r="A31" s="1" t="s">
        <v>87</v>
      </c>
      <c r="B31" s="2">
        <v>1</v>
      </c>
      <c r="C31" s="2">
        <v>50000000</v>
      </c>
      <c r="D31" s="2">
        <v>0</v>
      </c>
      <c r="E31" s="2">
        <v>0</v>
      </c>
      <c r="F31" s="2">
        <v>0</v>
      </c>
      <c r="G31" s="3">
        <v>0</v>
      </c>
      <c r="H31" s="4">
        <v>0</v>
      </c>
      <c r="I31" s="4">
        <v>0</v>
      </c>
      <c r="J31" s="4">
        <v>0</v>
      </c>
      <c r="K31" t="s">
        <v>84</v>
      </c>
    </row>
    <row r="32" spans="1:11" x14ac:dyDescent="0.25">
      <c r="A32" s="1" t="s">
        <v>88</v>
      </c>
      <c r="B32" s="2">
        <v>2</v>
      </c>
      <c r="C32" s="2">
        <v>40486772</v>
      </c>
      <c r="D32" s="2">
        <v>0</v>
      </c>
      <c r="E32" s="2">
        <v>0</v>
      </c>
      <c r="F32" s="2">
        <v>0</v>
      </c>
      <c r="G32" s="3">
        <v>0</v>
      </c>
      <c r="H32" s="4">
        <v>0</v>
      </c>
      <c r="I32" s="4">
        <v>0</v>
      </c>
      <c r="J32" s="4">
        <v>0</v>
      </c>
      <c r="K32" t="s">
        <v>84</v>
      </c>
    </row>
    <row r="33" spans="1:11" x14ac:dyDescent="0.25">
      <c r="A33" s="1" t="s">
        <v>89</v>
      </c>
      <c r="B33" s="2">
        <v>1</v>
      </c>
      <c r="C33" s="2">
        <v>29400000</v>
      </c>
      <c r="D33" s="2">
        <v>0</v>
      </c>
      <c r="E33" s="2">
        <v>0</v>
      </c>
      <c r="F33" s="2">
        <v>0</v>
      </c>
      <c r="G33" s="3">
        <v>0</v>
      </c>
      <c r="H33" s="4">
        <v>0</v>
      </c>
      <c r="I33" s="4">
        <v>0</v>
      </c>
      <c r="J33" s="4">
        <v>0</v>
      </c>
      <c r="K33" t="s">
        <v>84</v>
      </c>
    </row>
    <row r="34" spans="1:11" ht="30" x14ac:dyDescent="0.25">
      <c r="A34" s="1" t="s">
        <v>90</v>
      </c>
      <c r="B34" s="2">
        <v>0</v>
      </c>
      <c r="C34" s="2">
        <v>27146782</v>
      </c>
      <c r="D34" s="2">
        <v>0</v>
      </c>
      <c r="E34" s="2">
        <v>0</v>
      </c>
      <c r="F34" s="2">
        <v>0</v>
      </c>
      <c r="G34" s="3">
        <v>0</v>
      </c>
      <c r="H34" s="4">
        <v>0</v>
      </c>
      <c r="I34" s="4">
        <v>0</v>
      </c>
      <c r="J34" s="4">
        <v>0</v>
      </c>
      <c r="K34" t="s">
        <v>84</v>
      </c>
    </row>
    <row r="35" spans="1:11" x14ac:dyDescent="0.25">
      <c r="A35" s="1" t="s">
        <v>91</v>
      </c>
      <c r="B35" s="2">
        <v>30000000</v>
      </c>
      <c r="C35" s="2">
        <v>117490310</v>
      </c>
      <c r="D35" s="2">
        <v>46334459</v>
      </c>
      <c r="E35" s="2">
        <v>0</v>
      </c>
      <c r="F35" s="2">
        <v>46334459</v>
      </c>
      <c r="G35" s="3">
        <v>0.39436834407875798</v>
      </c>
      <c r="H35" s="4">
        <v>0</v>
      </c>
      <c r="I35" s="4">
        <v>0</v>
      </c>
      <c r="J35" s="4">
        <v>0.39</v>
      </c>
      <c r="K35" t="s">
        <v>84</v>
      </c>
    </row>
    <row r="36" spans="1:11" ht="30" x14ac:dyDescent="0.25">
      <c r="A36" s="1" t="s">
        <v>92</v>
      </c>
      <c r="B36" s="2">
        <v>2</v>
      </c>
      <c r="C36" s="2">
        <v>53990248</v>
      </c>
      <c r="D36" s="2">
        <v>0</v>
      </c>
      <c r="E36" s="2">
        <v>0</v>
      </c>
      <c r="F36" s="2">
        <v>0</v>
      </c>
      <c r="G36" s="3">
        <v>0</v>
      </c>
      <c r="H36" s="4">
        <v>0</v>
      </c>
      <c r="I36" s="4">
        <v>0</v>
      </c>
      <c r="J36" s="4">
        <v>0</v>
      </c>
      <c r="K36" t="s">
        <v>84</v>
      </c>
    </row>
    <row r="37" spans="1:11" ht="30" x14ac:dyDescent="0.25">
      <c r="A37" s="1" t="s">
        <v>93</v>
      </c>
      <c r="B37" s="2">
        <v>1</v>
      </c>
      <c r="C37" s="2">
        <v>40000000</v>
      </c>
      <c r="D37" s="2">
        <v>0</v>
      </c>
      <c r="E37" s="2">
        <v>0</v>
      </c>
      <c r="F37" s="2">
        <v>0</v>
      </c>
      <c r="G37" s="3">
        <v>0</v>
      </c>
      <c r="H37" s="4">
        <v>0</v>
      </c>
      <c r="I37" s="4">
        <v>0</v>
      </c>
      <c r="J37" s="4">
        <v>0</v>
      </c>
      <c r="K37" t="s">
        <v>84</v>
      </c>
    </row>
    <row r="38" spans="1:11" ht="45" x14ac:dyDescent="0.25">
      <c r="A38" s="1" t="s">
        <v>94</v>
      </c>
      <c r="B38" s="2">
        <v>1</v>
      </c>
      <c r="C38" s="2">
        <v>50000000</v>
      </c>
      <c r="D38" s="2">
        <v>0</v>
      </c>
      <c r="E38" s="2">
        <v>0</v>
      </c>
      <c r="F38" s="2">
        <v>0</v>
      </c>
      <c r="G38" s="3">
        <v>0</v>
      </c>
      <c r="H38" s="4">
        <v>0</v>
      </c>
      <c r="I38" s="4">
        <v>0</v>
      </c>
      <c r="J38" s="4">
        <v>0</v>
      </c>
      <c r="K38" t="s">
        <v>84</v>
      </c>
    </row>
    <row r="39" spans="1:11" ht="30" x14ac:dyDescent="0.25">
      <c r="A39" s="1" t="s">
        <v>95</v>
      </c>
      <c r="B39" s="2">
        <v>2</v>
      </c>
      <c r="C39" s="2">
        <v>144306041</v>
      </c>
      <c r="D39" s="2">
        <v>68702298</v>
      </c>
      <c r="E39" s="2">
        <v>0</v>
      </c>
      <c r="F39" s="2">
        <v>68702298</v>
      </c>
      <c r="G39" s="3">
        <v>0.47608747023972497</v>
      </c>
      <c r="H39" s="4">
        <v>0</v>
      </c>
      <c r="I39" s="4">
        <v>0</v>
      </c>
      <c r="J39" s="4">
        <v>0.48</v>
      </c>
      <c r="K39" t="s">
        <v>12</v>
      </c>
    </row>
    <row r="40" spans="1:11" ht="30" x14ac:dyDescent="0.25">
      <c r="A40" s="1" t="s">
        <v>96</v>
      </c>
      <c r="B40" s="2">
        <v>2</v>
      </c>
      <c r="C40" s="2">
        <v>22869578</v>
      </c>
      <c r="D40" s="2">
        <v>0</v>
      </c>
      <c r="E40" s="2">
        <v>0</v>
      </c>
      <c r="F40" s="2">
        <v>0</v>
      </c>
      <c r="G40" s="3">
        <v>0</v>
      </c>
      <c r="H40" s="4">
        <v>0</v>
      </c>
      <c r="I40" s="4">
        <v>0</v>
      </c>
      <c r="J40" s="4">
        <v>0</v>
      </c>
      <c r="K40" t="s">
        <v>12</v>
      </c>
    </row>
    <row r="41" spans="1:11" ht="30" x14ac:dyDescent="0.25">
      <c r="A41" s="1" t="s">
        <v>97</v>
      </c>
      <c r="B41" s="2">
        <v>1</v>
      </c>
      <c r="C41" s="2">
        <v>60000000</v>
      </c>
      <c r="D41" s="2">
        <v>0</v>
      </c>
      <c r="E41" s="2">
        <v>0</v>
      </c>
      <c r="F41" s="2">
        <v>0</v>
      </c>
      <c r="G41" s="3">
        <v>0</v>
      </c>
      <c r="H41" s="4">
        <v>0</v>
      </c>
      <c r="I41" s="4">
        <v>0</v>
      </c>
      <c r="J41" s="4">
        <v>0</v>
      </c>
      <c r="K41" t="s">
        <v>98</v>
      </c>
    </row>
    <row r="42" spans="1:11" ht="30" x14ac:dyDescent="0.25">
      <c r="A42" s="1" t="s">
        <v>99</v>
      </c>
      <c r="B42" s="2">
        <v>1</v>
      </c>
      <c r="C42" s="2">
        <v>100000000</v>
      </c>
      <c r="D42" s="2">
        <v>0</v>
      </c>
      <c r="E42" s="2">
        <v>0</v>
      </c>
      <c r="F42" s="2">
        <v>0</v>
      </c>
      <c r="G42" s="3">
        <v>0</v>
      </c>
      <c r="H42" s="4">
        <v>0</v>
      </c>
      <c r="I42" s="4">
        <v>0</v>
      </c>
      <c r="J42" s="4">
        <v>0</v>
      </c>
      <c r="K42" t="s">
        <v>98</v>
      </c>
    </row>
    <row r="43" spans="1:11" x14ac:dyDescent="0.25">
      <c r="A43" s="1" t="s">
        <v>100</v>
      </c>
      <c r="B43" s="2">
        <v>224975000</v>
      </c>
      <c r="C43" s="2">
        <v>4633961190</v>
      </c>
      <c r="D43" s="2">
        <v>0</v>
      </c>
      <c r="E43" s="2">
        <v>82148263</v>
      </c>
      <c r="F43" s="2">
        <v>82148263</v>
      </c>
      <c r="G43" s="3">
        <v>1.77274387142634E-2</v>
      </c>
      <c r="H43" s="4">
        <v>0.36514396266251797</v>
      </c>
      <c r="I43" s="4">
        <v>0.36514396266251797</v>
      </c>
      <c r="J43" s="4">
        <v>0.02</v>
      </c>
      <c r="K43" t="s">
        <v>49</v>
      </c>
    </row>
    <row r="44" spans="1:11" ht="30" x14ac:dyDescent="0.25">
      <c r="A44" s="1" t="s">
        <v>101</v>
      </c>
      <c r="B44" s="2">
        <v>40000000</v>
      </c>
      <c r="C44" s="2">
        <v>83440608</v>
      </c>
      <c r="D44" s="2">
        <v>0</v>
      </c>
      <c r="E44" s="2">
        <v>9973332</v>
      </c>
      <c r="F44" s="2">
        <v>9973332</v>
      </c>
      <c r="G44" s="3">
        <v>0.119526118505752</v>
      </c>
      <c r="H44" s="4">
        <v>0.24933330000000001</v>
      </c>
      <c r="I44" s="4">
        <v>0.24933330000000001</v>
      </c>
      <c r="J44" s="4">
        <v>0.14000000000000001</v>
      </c>
      <c r="K44" t="s">
        <v>30</v>
      </c>
    </row>
    <row r="45" spans="1:11" x14ac:dyDescent="0.25">
      <c r="B45" s="2">
        <f t="shared" ref="B45:F45" si="0">SUBTOTAL(109,B3:B44)</f>
        <v>529383651</v>
      </c>
      <c r="C45" s="2">
        <f t="shared" si="0"/>
        <v>9296835525</v>
      </c>
      <c r="D45" s="2">
        <f t="shared" si="0"/>
        <v>1081990174</v>
      </c>
      <c r="E45" s="2">
        <f t="shared" si="0"/>
        <v>141864055</v>
      </c>
      <c r="F45" s="2">
        <f t="shared" si="0"/>
        <v>1223854229</v>
      </c>
      <c r="G45" s="14" t="s">
        <v>102</v>
      </c>
      <c r="H45" s="14" t="s">
        <v>103</v>
      </c>
      <c r="I45" s="14" t="s">
        <v>103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64A70-DE82-472C-B774-1591835A37A2}">
  <dimension ref="A1:K25"/>
  <sheetViews>
    <sheetView topLeftCell="A19" workbookViewId="0">
      <selection activeCell="A16" sqref="A16"/>
    </sheetView>
  </sheetViews>
  <sheetFormatPr defaultRowHeight="15" x14ac:dyDescent="0.25"/>
  <cols>
    <col min="1" max="1" width="48.28515625" style="1" customWidth="1"/>
    <col min="2" max="2" width="13.85546875" customWidth="1"/>
    <col min="3" max="3" width="15.140625" customWidth="1"/>
    <col min="4" max="4" width="14.28515625" customWidth="1"/>
    <col min="5" max="5" width="12.140625" customWidth="1"/>
    <col min="6" max="6" width="12.5703125" customWidth="1"/>
  </cols>
  <sheetData>
    <row r="1" spans="1:11" ht="22.5" customHeight="1" x14ac:dyDescent="0.2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60" x14ac:dyDescent="0.25">
      <c r="A3" s="1" t="s">
        <v>105</v>
      </c>
      <c r="B3" s="2">
        <v>60000000</v>
      </c>
      <c r="C3" s="2">
        <v>500000000</v>
      </c>
      <c r="D3" s="2">
        <v>17539595</v>
      </c>
      <c r="E3" s="2">
        <v>0</v>
      </c>
      <c r="F3" s="2">
        <v>17539595</v>
      </c>
      <c r="G3" s="3">
        <v>3.5079190000000003E-2</v>
      </c>
      <c r="H3" s="4">
        <v>0</v>
      </c>
      <c r="I3" s="4">
        <v>0</v>
      </c>
      <c r="J3" s="4">
        <v>0.04</v>
      </c>
      <c r="K3" t="s">
        <v>84</v>
      </c>
    </row>
    <row r="4" spans="1:11" x14ac:dyDescent="0.25">
      <c r="A4" s="1" t="s">
        <v>106</v>
      </c>
      <c r="B4" s="2">
        <v>10000</v>
      </c>
      <c r="C4" s="2">
        <v>10000</v>
      </c>
      <c r="D4" s="2">
        <v>0</v>
      </c>
      <c r="E4" s="2">
        <v>0</v>
      </c>
      <c r="F4" s="2">
        <v>0</v>
      </c>
      <c r="G4" s="3">
        <v>0</v>
      </c>
      <c r="H4" s="4">
        <v>0</v>
      </c>
      <c r="I4" s="4">
        <v>0</v>
      </c>
      <c r="J4" s="4">
        <v>0</v>
      </c>
      <c r="K4" t="s">
        <v>84</v>
      </c>
    </row>
    <row r="5" spans="1:11" x14ac:dyDescent="0.25">
      <c r="A5" s="1" t="s">
        <v>107</v>
      </c>
      <c r="B5" s="2">
        <v>4000000</v>
      </c>
      <c r="C5" s="2">
        <v>4000000</v>
      </c>
      <c r="D5" s="2">
        <v>0</v>
      </c>
      <c r="E5" s="2">
        <v>0</v>
      </c>
      <c r="F5" s="2">
        <v>0</v>
      </c>
      <c r="G5" s="3">
        <v>0</v>
      </c>
      <c r="H5" s="4">
        <v>0</v>
      </c>
      <c r="I5" s="4">
        <v>0</v>
      </c>
      <c r="J5" s="4">
        <v>0</v>
      </c>
      <c r="K5" t="s">
        <v>12</v>
      </c>
    </row>
    <row r="6" spans="1:11" x14ac:dyDescent="0.25">
      <c r="A6" s="1" t="s">
        <v>108</v>
      </c>
      <c r="B6" s="2">
        <v>27000000</v>
      </c>
      <c r="C6" s="2">
        <v>27000000</v>
      </c>
      <c r="D6" s="2">
        <v>0</v>
      </c>
      <c r="E6" s="2">
        <v>0</v>
      </c>
      <c r="F6" s="2">
        <v>0</v>
      </c>
      <c r="G6" s="3">
        <v>0</v>
      </c>
      <c r="H6" s="4">
        <v>0</v>
      </c>
      <c r="I6" s="4">
        <v>0</v>
      </c>
      <c r="J6" s="4">
        <v>0</v>
      </c>
      <c r="K6" t="s">
        <v>44</v>
      </c>
    </row>
    <row r="7" spans="1:11" ht="45" x14ac:dyDescent="0.25">
      <c r="A7" s="1" t="s">
        <v>109</v>
      </c>
      <c r="B7" s="2">
        <v>70112940</v>
      </c>
      <c r="C7" s="2">
        <v>257981063</v>
      </c>
      <c r="D7" s="2">
        <v>0</v>
      </c>
      <c r="E7" s="2">
        <v>70112940</v>
      </c>
      <c r="F7" s="2">
        <v>70112940</v>
      </c>
      <c r="G7" s="3">
        <v>0.27177552950853601</v>
      </c>
      <c r="H7" s="4">
        <v>0.73666997846617199</v>
      </c>
      <c r="I7" s="4">
        <v>1</v>
      </c>
      <c r="J7" s="4">
        <v>0.27</v>
      </c>
      <c r="K7" t="s">
        <v>12</v>
      </c>
    </row>
    <row r="8" spans="1:11" ht="30" x14ac:dyDescent="0.25">
      <c r="A8" s="1" t="s">
        <v>110</v>
      </c>
      <c r="B8" s="2">
        <v>7737000</v>
      </c>
      <c r="C8" s="2">
        <v>238134200</v>
      </c>
      <c r="D8" s="2">
        <v>186134204</v>
      </c>
      <c r="E8" s="2">
        <v>7737000</v>
      </c>
      <c r="F8" s="2">
        <v>193871204</v>
      </c>
      <c r="G8" s="3">
        <v>0.81412583324864696</v>
      </c>
      <c r="H8" s="4">
        <v>1</v>
      </c>
      <c r="I8" s="4">
        <v>1</v>
      </c>
      <c r="J8" s="4">
        <v>0.81</v>
      </c>
      <c r="K8" t="s">
        <v>46</v>
      </c>
    </row>
    <row r="9" spans="1:11" ht="45" x14ac:dyDescent="0.25">
      <c r="A9" s="1" t="s">
        <v>111</v>
      </c>
      <c r="B9" s="2">
        <v>2000</v>
      </c>
      <c r="C9" s="2">
        <v>2000</v>
      </c>
      <c r="D9" s="2">
        <v>0</v>
      </c>
      <c r="E9" s="2">
        <v>0</v>
      </c>
      <c r="F9" s="2">
        <v>0</v>
      </c>
      <c r="G9" s="3">
        <v>0</v>
      </c>
      <c r="H9" s="4">
        <v>0</v>
      </c>
      <c r="I9" s="4">
        <v>0</v>
      </c>
      <c r="J9" s="4">
        <v>0</v>
      </c>
      <c r="K9" t="s">
        <v>46</v>
      </c>
    </row>
    <row r="10" spans="1:11" ht="60" x14ac:dyDescent="0.25">
      <c r="A10" s="1" t="s">
        <v>112</v>
      </c>
      <c r="B10" s="2">
        <v>0</v>
      </c>
      <c r="C10" s="2">
        <v>6300000</v>
      </c>
      <c r="D10" s="2">
        <v>0</v>
      </c>
      <c r="E10" s="2">
        <v>0</v>
      </c>
      <c r="F10" s="2">
        <v>0</v>
      </c>
      <c r="G10" s="3">
        <v>0</v>
      </c>
      <c r="H10" s="4">
        <v>0</v>
      </c>
      <c r="I10" s="4">
        <v>0</v>
      </c>
      <c r="J10" s="4">
        <v>0</v>
      </c>
      <c r="K10" t="s">
        <v>30</v>
      </c>
    </row>
    <row r="11" spans="1:11" ht="51.75" customHeight="1" x14ac:dyDescent="0.25">
      <c r="A11" s="1" t="s">
        <v>113</v>
      </c>
      <c r="B11" s="2">
        <v>70000000</v>
      </c>
      <c r="C11" s="2">
        <v>700000000</v>
      </c>
      <c r="D11" s="2">
        <v>431991143</v>
      </c>
      <c r="E11" s="2">
        <v>0</v>
      </c>
      <c r="F11" s="2">
        <v>431991143</v>
      </c>
      <c r="G11" s="3">
        <v>0.61713020428571397</v>
      </c>
      <c r="H11" s="4">
        <v>0</v>
      </c>
      <c r="I11" s="4">
        <v>0</v>
      </c>
      <c r="J11" s="4">
        <v>0.62</v>
      </c>
      <c r="K11" t="s">
        <v>46</v>
      </c>
    </row>
    <row r="12" spans="1:11" ht="30" x14ac:dyDescent="0.25">
      <c r="A12" s="1" t="s">
        <v>114</v>
      </c>
      <c r="B12" s="2">
        <v>0</v>
      </c>
      <c r="C12" s="2">
        <v>798003</v>
      </c>
      <c r="D12" s="2">
        <v>0</v>
      </c>
      <c r="E12" s="2">
        <v>0</v>
      </c>
      <c r="F12" s="2">
        <v>0</v>
      </c>
      <c r="G12" s="3">
        <v>0</v>
      </c>
      <c r="H12" s="4">
        <v>0</v>
      </c>
      <c r="I12" s="4">
        <v>0</v>
      </c>
      <c r="J12" s="4">
        <v>0</v>
      </c>
      <c r="K12" t="s">
        <v>12</v>
      </c>
    </row>
    <row r="13" spans="1:11" ht="45" x14ac:dyDescent="0.25">
      <c r="A13" s="1" t="s">
        <v>115</v>
      </c>
      <c r="B13" s="2">
        <v>4417282</v>
      </c>
      <c r="C13" s="2">
        <v>15571256</v>
      </c>
      <c r="D13" s="2">
        <v>0</v>
      </c>
      <c r="E13" s="2">
        <v>4417282</v>
      </c>
      <c r="F13" s="2">
        <v>4417282</v>
      </c>
      <c r="G13" s="3">
        <v>0.28368180447357599</v>
      </c>
      <c r="H13" s="4">
        <v>0.87443998368227305</v>
      </c>
      <c r="I13" s="4">
        <v>1</v>
      </c>
      <c r="J13" s="4">
        <v>0.28000000000000003</v>
      </c>
      <c r="K13" t="s">
        <v>12</v>
      </c>
    </row>
    <row r="14" spans="1:11" x14ac:dyDescent="0.25">
      <c r="A14" s="1" t="s">
        <v>116</v>
      </c>
      <c r="B14" s="2">
        <v>3680662</v>
      </c>
      <c r="C14" s="2">
        <v>4500000</v>
      </c>
      <c r="D14" s="2">
        <v>0</v>
      </c>
      <c r="E14" s="2">
        <v>3680662</v>
      </c>
      <c r="F14" s="2">
        <v>3680662</v>
      </c>
      <c r="G14" s="3">
        <v>0.81792488888888903</v>
      </c>
      <c r="H14" s="4">
        <v>0</v>
      </c>
      <c r="I14" s="4">
        <v>1</v>
      </c>
      <c r="J14" s="4">
        <v>0.82</v>
      </c>
      <c r="K14" t="s">
        <v>12</v>
      </c>
    </row>
    <row r="15" spans="1:11" x14ac:dyDescent="0.25">
      <c r="A15" s="1" t="s">
        <v>117</v>
      </c>
      <c r="B15" s="2">
        <v>7750000</v>
      </c>
      <c r="C15" s="2">
        <v>7750000</v>
      </c>
      <c r="D15" s="2">
        <v>0</v>
      </c>
      <c r="E15" s="2">
        <v>0</v>
      </c>
      <c r="F15" s="2">
        <v>0</v>
      </c>
      <c r="G15" s="3">
        <v>0</v>
      </c>
      <c r="H15" s="4">
        <v>0</v>
      </c>
      <c r="I15" s="4">
        <v>0</v>
      </c>
      <c r="J15" s="4">
        <v>0</v>
      </c>
      <c r="K15" t="s">
        <v>49</v>
      </c>
    </row>
    <row r="16" spans="1:11" ht="60" x14ac:dyDescent="0.25">
      <c r="A16" s="1" t="s">
        <v>118</v>
      </c>
      <c r="B16" s="2">
        <v>800010000</v>
      </c>
      <c r="C16" s="2">
        <v>8800000000</v>
      </c>
      <c r="D16" s="2">
        <v>1835612503</v>
      </c>
      <c r="E16" s="2">
        <v>162000000</v>
      </c>
      <c r="F16" s="2">
        <v>1997612503</v>
      </c>
      <c r="G16" s="3">
        <v>0.22700142079545499</v>
      </c>
      <c r="H16" s="4">
        <v>0.20249746878163999</v>
      </c>
      <c r="I16" s="4">
        <v>0.20249746878163999</v>
      </c>
      <c r="J16" s="4">
        <v>0.23</v>
      </c>
      <c r="K16" t="s">
        <v>119</v>
      </c>
    </row>
    <row r="17" spans="1:11" ht="45" x14ac:dyDescent="0.25">
      <c r="A17" s="1" t="s">
        <v>120</v>
      </c>
      <c r="B17" s="2">
        <v>1199994</v>
      </c>
      <c r="C17" s="2">
        <v>72000000</v>
      </c>
      <c r="D17" s="2">
        <v>0</v>
      </c>
      <c r="E17" s="2">
        <v>1199994</v>
      </c>
      <c r="F17" s="2">
        <v>1199994</v>
      </c>
      <c r="G17" s="3">
        <v>1.6666583333333301E-2</v>
      </c>
      <c r="H17" s="4">
        <v>1</v>
      </c>
      <c r="I17" s="4">
        <v>1</v>
      </c>
      <c r="J17" s="4">
        <v>0.26</v>
      </c>
      <c r="K17" t="s">
        <v>46</v>
      </c>
    </row>
    <row r="18" spans="1:11" ht="60" x14ac:dyDescent="0.25">
      <c r="A18" s="1" t="s">
        <v>121</v>
      </c>
      <c r="B18" s="2">
        <v>27749989</v>
      </c>
      <c r="C18" s="2">
        <v>3915000000</v>
      </c>
      <c r="D18" s="2">
        <v>817578695</v>
      </c>
      <c r="E18" s="2">
        <v>27749989</v>
      </c>
      <c r="F18" s="2">
        <v>845328684</v>
      </c>
      <c r="G18" s="3">
        <v>0.21592048122605401</v>
      </c>
      <c r="H18" s="4">
        <v>1</v>
      </c>
      <c r="I18" s="4">
        <v>1</v>
      </c>
      <c r="J18" s="4">
        <v>0.22</v>
      </c>
      <c r="K18" t="s">
        <v>46</v>
      </c>
    </row>
    <row r="19" spans="1:11" ht="30" x14ac:dyDescent="0.25">
      <c r="A19" s="1" t="s">
        <v>122</v>
      </c>
      <c r="B19" s="2">
        <v>216000000</v>
      </c>
      <c r="C19" s="2">
        <v>485000000</v>
      </c>
      <c r="D19" s="2">
        <v>125982757</v>
      </c>
      <c r="E19" s="2">
        <v>0</v>
      </c>
      <c r="F19" s="2">
        <v>125982757</v>
      </c>
      <c r="G19" s="3">
        <v>0.25975826185567003</v>
      </c>
      <c r="H19" s="4">
        <v>0</v>
      </c>
      <c r="I19" s="4">
        <v>0</v>
      </c>
      <c r="J19" s="4">
        <v>0.26</v>
      </c>
      <c r="K19" t="s">
        <v>12</v>
      </c>
    </row>
    <row r="20" spans="1:11" ht="60" x14ac:dyDescent="0.25">
      <c r="A20" s="1" t="s">
        <v>123</v>
      </c>
      <c r="B20" s="2">
        <v>169299994</v>
      </c>
      <c r="C20" s="2">
        <v>4805000000</v>
      </c>
      <c r="D20" s="2">
        <v>4397431257</v>
      </c>
      <c r="E20" s="2">
        <v>169299994</v>
      </c>
      <c r="F20" s="2">
        <v>4566731251</v>
      </c>
      <c r="G20" s="3">
        <v>0.95041233111342305</v>
      </c>
      <c r="H20" s="4">
        <v>1</v>
      </c>
      <c r="I20" s="4">
        <v>1</v>
      </c>
      <c r="J20" s="4">
        <v>0.95</v>
      </c>
      <c r="K20" t="s">
        <v>46</v>
      </c>
    </row>
    <row r="21" spans="1:11" x14ac:dyDescent="0.25">
      <c r="A21" s="1" t="s">
        <v>124</v>
      </c>
      <c r="B21" s="2">
        <v>11886913</v>
      </c>
      <c r="C21" s="2">
        <v>148533570</v>
      </c>
      <c r="D21" s="2">
        <v>0</v>
      </c>
      <c r="E21" s="2">
        <v>11886913</v>
      </c>
      <c r="F21" s="2">
        <v>11886913</v>
      </c>
      <c r="G21" s="3">
        <v>8.0028460906177601E-2</v>
      </c>
      <c r="H21" s="4">
        <v>0.92429438997324198</v>
      </c>
      <c r="I21" s="4">
        <v>1</v>
      </c>
      <c r="J21" s="4">
        <v>0.08</v>
      </c>
      <c r="K21" t="s">
        <v>12</v>
      </c>
    </row>
    <row r="22" spans="1:11" x14ac:dyDescent="0.25">
      <c r="A22" s="1" t="s">
        <v>125</v>
      </c>
      <c r="B22" s="2">
        <v>18009827</v>
      </c>
      <c r="C22" s="2">
        <v>75779889</v>
      </c>
      <c r="D22" s="2">
        <v>0</v>
      </c>
      <c r="E22" s="2">
        <v>18009827</v>
      </c>
      <c r="F22" s="2">
        <v>18009827</v>
      </c>
      <c r="G22" s="3">
        <v>0.23765971734268401</v>
      </c>
      <c r="H22" s="4">
        <v>0.98315419687262995</v>
      </c>
      <c r="I22" s="4">
        <v>1</v>
      </c>
      <c r="J22" s="4">
        <v>0.24</v>
      </c>
      <c r="K22" t="s">
        <v>12</v>
      </c>
    </row>
    <row r="23" spans="1:11" x14ac:dyDescent="0.25">
      <c r="A23" s="1" t="s">
        <v>126</v>
      </c>
      <c r="B23" s="2">
        <v>1000</v>
      </c>
      <c r="C23" s="2">
        <v>1000</v>
      </c>
      <c r="D23" s="2">
        <v>0</v>
      </c>
      <c r="E23" s="2">
        <v>0</v>
      </c>
      <c r="F23" s="2">
        <v>0</v>
      </c>
      <c r="G23" s="3">
        <v>0</v>
      </c>
      <c r="H23" s="4">
        <v>0</v>
      </c>
      <c r="I23" s="4">
        <v>0</v>
      </c>
      <c r="J23" s="4">
        <v>0</v>
      </c>
      <c r="K23" t="s">
        <v>30</v>
      </c>
    </row>
    <row r="24" spans="1:11" x14ac:dyDescent="0.25">
      <c r="A24" s="1" t="s">
        <v>127</v>
      </c>
      <c r="B24" s="2">
        <v>8072131</v>
      </c>
      <c r="C24" s="2">
        <v>390000000</v>
      </c>
      <c r="D24" s="2">
        <v>85075714</v>
      </c>
      <c r="E24" s="2">
        <v>8072131</v>
      </c>
      <c r="F24" s="2">
        <v>93147845</v>
      </c>
      <c r="G24" s="3">
        <v>0.238840628205128</v>
      </c>
      <c r="H24" s="4">
        <v>0.61504675778923801</v>
      </c>
      <c r="I24" s="4">
        <v>1</v>
      </c>
      <c r="J24" s="4">
        <v>0.24</v>
      </c>
      <c r="K24" t="s">
        <v>119</v>
      </c>
    </row>
    <row r="25" spans="1:11" x14ac:dyDescent="0.25">
      <c r="B25" s="2">
        <f t="shared" ref="B25:F25" si="0">SUBTOTAL(109,B3:B24)</f>
        <v>1506939732</v>
      </c>
      <c r="C25" s="2">
        <f t="shared" si="0"/>
        <v>20453360981</v>
      </c>
      <c r="D25" s="2">
        <f t="shared" si="0"/>
        <v>7897345868</v>
      </c>
      <c r="E25" s="2">
        <f t="shared" si="0"/>
        <v>484166732</v>
      </c>
      <c r="F25" s="2">
        <f t="shared" si="0"/>
        <v>8381512600</v>
      </c>
      <c r="G25" s="14" t="s">
        <v>128</v>
      </c>
      <c r="H25" s="14" t="s">
        <v>129</v>
      </c>
      <c r="I25" s="14" t="s">
        <v>129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20</vt:i4>
      </vt:variant>
    </vt:vector>
  </HeadingPairs>
  <TitlesOfParts>
    <vt:vector size="20" baseType="lpstr">
      <vt:lpstr>GENEL BÜTÇE</vt:lpstr>
      <vt:lpstr>MAHALLİ İDARELER</vt:lpstr>
      <vt:lpstr>İLÇELER</vt:lpstr>
      <vt:lpstr>SEKTÖRLER</vt:lpstr>
      <vt:lpstr>ERZİNCAN BELEDİYESİ</vt:lpstr>
      <vt:lpstr>EBYÜ</vt:lpstr>
      <vt:lpstr>ERZİNCAN İL ÖZEL İDARESİ</vt:lpstr>
      <vt:lpstr>DSİ 8.BÖLGE MÜDÜRLÜĞÜ</vt:lpstr>
      <vt:lpstr>KARAYOLLARI 16.BÖLGE MÜDÜRLÜĞÜ</vt:lpstr>
      <vt:lpstr>KARAYOLLARI 12.BÖLGE MÜDÜRLÜĞÜ</vt:lpstr>
      <vt:lpstr>ORMAN BÖLGE</vt:lpstr>
      <vt:lpstr>TCDD 4.BÖLGE MÜDÜRLÜĞÜ</vt:lpstr>
      <vt:lpstr>TEİAŞ 15.BÖLGE MÜDÜRLÜĞÜ</vt:lpstr>
      <vt:lpstr>VAKIFLAR BÖLGE MÜDÜRLÜĞÜ</vt:lpstr>
      <vt:lpstr>ÇEVRE,ŞEHİRCİLİK VE İ</vt:lpstr>
      <vt:lpstr>GENÇLİK VE SPOR İL MÜ</vt:lpstr>
      <vt:lpstr>İL AFET VE ACİL DURUM</vt:lpstr>
      <vt:lpstr>İL SAĞLIK MÜDÜRLÜĞÜ</vt:lpstr>
      <vt:lpstr>İL TARIM VE ORMAN MÜ</vt:lpstr>
      <vt:lpstr>İL MİLLİ EĞİTİM MÜDÜRLÜĞÜ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Gülbahar GÖKTAŞ</dc:creator>
  <cp:lastModifiedBy>Enes Ahmet YILDIRIM</cp:lastModifiedBy>
  <dcterms:created xsi:type="dcterms:W3CDTF">2015-06-05T18:19:34Z</dcterms:created>
  <dcterms:modified xsi:type="dcterms:W3CDTF">2024-07-22T08:04:21Z</dcterms:modified>
</cp:coreProperties>
</file>