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esabım\Desktop\"/>
    </mc:Choice>
  </mc:AlternateContent>
  <xr:revisionPtr revIDLastSave="0" documentId="13_ncr:1_{F2AC8AC3-C815-47BB-913C-ACEAC9A56915}" xr6:coauthVersionLast="47" xr6:coauthVersionMax="47" xr10:uidLastSave="{00000000-0000-0000-0000-000000000000}"/>
  <bookViews>
    <workbookView xWindow="20370" yWindow="-120" windowWidth="29040" windowHeight="15720" firstSheet="16" activeTab="18" xr2:uid="{00000000-000D-0000-FFFF-FFFF00000000}"/>
  </bookViews>
  <sheets>
    <sheet name="GENEL BÜTÇE" sheetId="1" r:id="rId1"/>
    <sheet name="MAHALLİ İDARELER" sheetId="20" r:id="rId2"/>
    <sheet name="SEKTÖRLER" sheetId="2" r:id="rId3"/>
    <sheet name="İLÇELER" sheetId="21" r:id="rId4"/>
    <sheet name="EBYÜ" sheetId="3" r:id="rId5"/>
    <sheet name="DSİ 8.BÖLGE MÜDÜRLÜĞÜ" sheetId="4" r:id="rId6"/>
    <sheet name="KARAYOLLARI 16.BÖLGE MÜDÜRLÜĞÜ" sheetId="5" r:id="rId7"/>
    <sheet name="KARAYOLLARI 12.BÖLGE MÜDÜRLÜĞÜ" sheetId="6" r:id="rId8"/>
    <sheet name="ORMAN BÖLGE" sheetId="8" r:id="rId9"/>
    <sheet name="TCDD 4.BÖLGE MÜDÜRLÜĞÜ" sheetId="9" r:id="rId10"/>
    <sheet name="TEİAŞ 15.BÖLGE MÜDÜRLÜĞÜ" sheetId="10" r:id="rId11"/>
    <sheet name="VAKIFLAR BÖLGE MÜDÜRLÜĞÜ" sheetId="11" r:id="rId12"/>
    <sheet name="ÇEVRE VE ŞEHİRCİLİK İ" sheetId="12" r:id="rId13"/>
    <sheet name="GENÇLİK VE SPOR İL MÜ" sheetId="13" r:id="rId14"/>
    <sheet name="İL AFET VE ACİL DURUM" sheetId="14" r:id="rId15"/>
    <sheet name="İL SAĞLIK MÜDÜRLÜĞÜ" sheetId="16" r:id="rId16"/>
    <sheet name="İL TARIM VE ORMAN MÜDÜ" sheetId="17" r:id="rId17"/>
    <sheet name="İL MİLLİ EĞİTİM MÜDÜRLÜĞÜ" sheetId="18" r:id="rId18"/>
    <sheet name="İL ÖZEL" sheetId="22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2" l="1"/>
  <c r="E15" i="22"/>
  <c r="D15" i="22"/>
  <c r="C15" i="22"/>
  <c r="B15" i="22"/>
  <c r="G14" i="21" l="1"/>
  <c r="F14" i="21"/>
  <c r="E14" i="21"/>
  <c r="D14" i="21"/>
  <c r="C14" i="21"/>
  <c r="B14" i="21"/>
  <c r="F6" i="10" l="1"/>
  <c r="E6" i="10"/>
  <c r="D6" i="10"/>
  <c r="C6" i="10"/>
  <c r="B6" i="10"/>
  <c r="F16" i="18" l="1"/>
  <c r="E16" i="18"/>
  <c r="D16" i="18"/>
  <c r="C16" i="18"/>
  <c r="B16" i="18"/>
  <c r="F17" i="17" l="1"/>
  <c r="E17" i="17"/>
  <c r="D17" i="17"/>
  <c r="C17" i="17"/>
  <c r="B17" i="17"/>
  <c r="F15" i="16" l="1"/>
  <c r="E15" i="16"/>
  <c r="D15" i="16"/>
  <c r="C15" i="16"/>
  <c r="B15" i="16"/>
  <c r="F6" i="14" l="1"/>
  <c r="E6" i="14"/>
  <c r="D6" i="14"/>
  <c r="C6" i="14"/>
  <c r="B6" i="14"/>
  <c r="F9" i="13" l="1"/>
  <c r="E9" i="13"/>
  <c r="D9" i="13"/>
  <c r="C9" i="13"/>
  <c r="B9" i="13"/>
  <c r="F9" i="12" l="1"/>
  <c r="E9" i="12"/>
  <c r="D9" i="12"/>
  <c r="C9" i="12"/>
  <c r="B9" i="12"/>
  <c r="F9" i="11" l="1"/>
  <c r="E9" i="11"/>
  <c r="D9" i="11"/>
  <c r="C9" i="11"/>
  <c r="B9" i="11"/>
  <c r="F33" i="9" l="1"/>
  <c r="E33" i="9"/>
  <c r="D33" i="9"/>
  <c r="C33" i="9"/>
  <c r="B33" i="9"/>
  <c r="F9" i="8" l="1"/>
  <c r="E9" i="8"/>
  <c r="D9" i="8"/>
  <c r="C9" i="8"/>
  <c r="B9" i="8"/>
  <c r="F5" i="6" l="1"/>
  <c r="E5" i="6"/>
  <c r="D5" i="6"/>
  <c r="C5" i="6"/>
  <c r="B5" i="6"/>
  <c r="F25" i="5" l="1"/>
  <c r="E25" i="5"/>
  <c r="D25" i="5"/>
  <c r="C25" i="5"/>
  <c r="B25" i="5"/>
  <c r="F46" i="4" l="1"/>
  <c r="E46" i="4"/>
  <c r="D46" i="4"/>
  <c r="C46" i="4"/>
  <c r="B46" i="4"/>
  <c r="F10" i="3" l="1"/>
  <c r="E10" i="3"/>
  <c r="D10" i="3"/>
  <c r="C10" i="3"/>
  <c r="B10" i="3"/>
  <c r="G12" i="2" l="1"/>
  <c r="F12" i="2"/>
  <c r="E12" i="2"/>
  <c r="D12" i="2"/>
  <c r="C12" i="2"/>
  <c r="B12" i="2"/>
  <c r="G7" i="20" l="1"/>
  <c r="F7" i="20"/>
  <c r="E7" i="20"/>
  <c r="D7" i="20"/>
  <c r="C7" i="20"/>
  <c r="B7" i="20"/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<sst xmlns="http://schemas.openxmlformats.org/spreadsheetml/2006/main" count="655" uniqueCount="260">
  <si>
    <t>Yatırımcı Kuruluş</t>
  </si>
  <si>
    <t>Proje Sayısı</t>
  </si>
  <si>
    <t>Toplam Yıl Ödeneği</t>
  </si>
  <si>
    <t>Toplam Proje Tutarı</t>
  </si>
  <si>
    <t>Önceki Yıllar Toplam Harcaması</t>
  </si>
  <si>
    <t>Yılı Harcama Tutarı</t>
  </si>
  <si>
    <t>Toplam Harcama Tutarı</t>
  </si>
  <si>
    <t>Nakdi Gerçekleşme Oranı</t>
  </si>
  <si>
    <t>Yılı Harcama Oranı</t>
  </si>
  <si>
    <t>Fiziki Gerçekleşme Oranı</t>
  </si>
  <si>
    <t>DSİ 8. BÖLGE MÜDÜRLÜĞÜ</t>
  </si>
  <si>
    <t>ERZİNCAN BİNALİ YILDIRIM ÜNİVERSİTESİ REKTÖRLÜĞÜ</t>
  </si>
  <si>
    <t>ERZİNCAN ÇEVRE, ŞEHİRCİLİK VE İKLİM DEĞİŞİKLİĞİ İL MÜDÜRLÜĞÜ</t>
  </si>
  <si>
    <t>ERZİNCAN GENÇLİK VE SPOR İL MÜDÜRLÜĞÜ</t>
  </si>
  <si>
    <t>ERZİNCAN İL AFET VE ACİL DURUM MÜDÜRLÜĞÜ</t>
  </si>
  <si>
    <t>ERZİNCAN İL EMNİYET MÜDÜRLÜĞÜ</t>
  </si>
  <si>
    <t>ERZİNCAN İL JANDARMA KOMUTANLIĞI</t>
  </si>
  <si>
    <t>ERZİNCAN İL MİLLİ EĞİTİM MÜDÜRLÜĞÜ</t>
  </si>
  <si>
    <t>ERZİNCAN İL SAĞLIK MÜDÜRLÜĞÜ</t>
  </si>
  <si>
    <t>ERZİNCAN İL TARIM VE ORMAN MÜDÜRLÜĞÜ</t>
  </si>
  <si>
    <t>ERZURUM ORMAN BÖLGE MÜDÜRLÜĞÜ</t>
  </si>
  <si>
    <t>ERZURUM VAKIFLAR BÖLGE MÜDÜRLÜĞÜ</t>
  </si>
  <si>
    <t>İLLER BANKASI ERZURUM BÖLGE MÜDÜRLÜĞÜ</t>
  </si>
  <si>
    <t>KARAYOLLARI 12. BÖLGE MÜDÜRLÜĞÜ</t>
  </si>
  <si>
    <t>KARAYOLLARI 16. BÖLGE MÜDÜRLÜĞÜ</t>
  </si>
  <si>
    <t>TCDD 4. BÖLGE MÜDÜRLÜĞÜ</t>
  </si>
  <si>
    <t>%0.00</t>
  </si>
  <si>
    <t>7%</t>
  </si>
  <si>
    <t>30%</t>
  </si>
  <si>
    <t>Dönem Nakdi Gerçekleşme Oranı</t>
  </si>
  <si>
    <t>İLİÇ BELEDİYE BAŞKANLIĞI</t>
  </si>
  <si>
    <t>ALTINBAŞAK BELEDİYE BAŞKANLIĞI</t>
  </si>
  <si>
    <t>ERZİNCAN BELEDİYE BAŞKANLIĞI</t>
  </si>
  <si>
    <t>ERZİNCAN İL ÖZEL İDARESİ</t>
  </si>
  <si>
    <t>MAHALLİ İDARELER</t>
  </si>
  <si>
    <t>75%</t>
  </si>
  <si>
    <t>57%</t>
  </si>
  <si>
    <t>Proje Sektörü</t>
  </si>
  <si>
    <t>Ulaştırma - Haberleşme</t>
  </si>
  <si>
    <t>Tarım</t>
  </si>
  <si>
    <t>Sağlık</t>
  </si>
  <si>
    <t>Diğer Kamu Hizmetleri-İktisadi</t>
  </si>
  <si>
    <t>Eğitim</t>
  </si>
  <si>
    <t>Konut</t>
  </si>
  <si>
    <t>Enerji</t>
  </si>
  <si>
    <t>Turizm</t>
  </si>
  <si>
    <t>Diğer Kamu Hizmetleri-Sosyal</t>
  </si>
  <si>
    <t>SEKTÖR BAZINDA DAĞILIM</t>
  </si>
  <si>
    <t>5%</t>
  </si>
  <si>
    <t>Proje Adı</t>
  </si>
  <si>
    <t>İlçe Adı</t>
  </si>
  <si>
    <t>AÇIK VE KAPALI SPOR TESİSLERİ</t>
  </si>
  <si>
    <t>MERKEZ</t>
  </si>
  <si>
    <t>ÇEŞİTLİ ÜNİTELERİN ETÜT PROJESİ</t>
  </si>
  <si>
    <t>ERZİNCAN ÜNİVERSİTESİ BEDEN EĞİTİMİ SPOR YÜKSEKOKULU VE ANTRENMAN SALONLARI BİNASI YAPIM İŞİ</t>
  </si>
  <si>
    <t>İKTİSADİ İDARİ BİLİMLE FAKÜLTESİ BİNASI YAPIM İŞİ</t>
  </si>
  <si>
    <t>KAMPÜS ALT YAPISI-(E.B.Y.Ü. YALNIZBAĞ YERLEŞKESİ ÇEVRE YOLU, ÇEVRE DUVARI VE ALT YAPI İKMAL İNŞAAT İŞİ)</t>
  </si>
  <si>
    <t>MUHTELİF İŞLER</t>
  </si>
  <si>
    <t>YAYIN ALIMI</t>
  </si>
  <si>
    <t>8%</t>
  </si>
  <si>
    <t>1%</t>
  </si>
  <si>
    <t>ERZİNCAN BİNALİ YILDIRIM ÜNİVERSİTESİ REKTÖRÜLÜĞÜ</t>
  </si>
  <si>
    <t>4373 SAYILI KANUN KAPSAMINDA ERZİNCAN İLİ HAVZA BAZLI DERELERİN ETÜTLERİNİN YAPILMASI</t>
  </si>
  <si>
    <t>BALLI BARAJI</t>
  </si>
  <si>
    <t>BALLI BARAJI ANA İLETİM HATTI</t>
  </si>
  <si>
    <t>ERZİNCAN 1.KISIM AT VE TİGH</t>
  </si>
  <si>
    <t/>
  </si>
  <si>
    <t>ERZİNCAN 2.KISIM AT VE TİGH</t>
  </si>
  <si>
    <t>ERZİNCAN ÇAYIRLI SARAYCIK KÖYÜ</t>
  </si>
  <si>
    <t>ÇAYIRLI</t>
  </si>
  <si>
    <t>ERZİNCAN İÇMESUYU İSALE HATTI VE ARITMA TESİSİ PROJE YAPIMI İLE MÜŞAVİRLİK HİZMETLERİ</t>
  </si>
  <si>
    <t>ERZİNCAN İLİ 1. GRUP TERSİP BENDİ YAPIMI İKMALİ</t>
  </si>
  <si>
    <t>ERZİNCAN İLİ GÖLET VE SULAMALARI PLANLAMA RAPORU VE PROJE YAPIMI 3.KISIM (ERZİNCAN-SÜTPINAR, ERZİNCAN-DEREYURT, REFAHİYE-AYDINCIK, KEMAH-KÖMÜRKÖY...)</t>
  </si>
  <si>
    <t>ERZİNCAN İLİ GÖLET VE SULAMALARI PLANLAMA RAPORU VE PROJE YAPIMI 6. KISIM</t>
  </si>
  <si>
    <t>ERZİNCAN İLİ İŞLETMEDEKİ TAŞKIN KONTROL TESİSLERİNDE YETERSİZ GEÇİŞ YAPILARININ YENİLENMESİ</t>
  </si>
  <si>
    <t>ERZİNCAN KEMAH DOĞANBEYLİ GÖLETİ İKMALİ</t>
  </si>
  <si>
    <t>KEMAH</t>
  </si>
  <si>
    <t>ERZİNCAN KEMAH KARADAĞ GÖLETİ</t>
  </si>
  <si>
    <t>ERZİNCAN KEMAH KARADAĞ GÖLETİ SULAMASI</t>
  </si>
  <si>
    <t>ERZİNCAN KEMAH ÖZDAMAR REGÜLATÖR SULAMASI İKMALİ</t>
  </si>
  <si>
    <t>ERZİNCAN KEMAH TUZLAKÖY GÖLETİ</t>
  </si>
  <si>
    <t>ERZİNCAN KEMAH TUZLAKÖY GÖLETİ SULAMASI</t>
  </si>
  <si>
    <t>ERZİNCAN MERKEZ BAŞPINAR KÖYÜ</t>
  </si>
  <si>
    <t>ERZİNCAN MERKEZ DAVARLI GÖLETİ</t>
  </si>
  <si>
    <t>ERZİNCAN MERKEZ DAVARLI GÖLETİ SULAMASI</t>
  </si>
  <si>
    <t>ERZİNCAN MERKEZ GÜNEBAKAN KÖYÜ</t>
  </si>
  <si>
    <t>ERZİNCAN MERKEZ PINARÖNÜ, GÖKPINAR VE KİLİMLİ MAHALLELERİ</t>
  </si>
  <si>
    <t>ERZİNCAN MERKEZ VASGİRT VE HANÇERLİ DERELERİ REHABİLİTASYONU 2. KISIM</t>
  </si>
  <si>
    <t>ERZİNCAN MERTEKLİ REGÜLATÖRÜ SAĞ SAHİL ANA KANAL YENİLENMESİ</t>
  </si>
  <si>
    <t>ERZİNCAN OTLUKBELİ İLÇE MERKEZİ 1. KISIM</t>
  </si>
  <si>
    <t>OTLUKBELİ</t>
  </si>
  <si>
    <t>ERZİNCAN REFAHİYE ARDIÇLIK, ULUDERE, ULUÇAK, AVŞARÖZÜ KÖYLERİ TERSİP BENDİ VE ISLAH SEKİSİ YAPIMI İKMALİ</t>
  </si>
  <si>
    <t>REFAHİYE</t>
  </si>
  <si>
    <t>ERZİNCAN REFAHİYE AVŞARÖZÜ GÖLETİ</t>
  </si>
  <si>
    <t>ERZİNCAN REFAHİYE AVŞARÖZÜ GÖLETİ SULAMASI</t>
  </si>
  <si>
    <t>ERZİNCAN REFAHİYE AVŞARÖZÜ GÖLETİ SULAMASI MALZEME ALIMI (HDPE BORU)</t>
  </si>
  <si>
    <t>ERZİNCAN REFAHİYE ÇAT KÖYÜ İKMALİ</t>
  </si>
  <si>
    <t>ERZİNCAN REFAHİYE GÖLKÖY KÖYÜ</t>
  </si>
  <si>
    <t>ERZİNCAN REFAHİYE İLÇE MERKEZİ HAKOĞLU (KOCAÇAY) DERESİ YAN KOLLARI 1. KISIM</t>
  </si>
  <si>
    <t>ERZİNCAN REFAHİYE YURTBAŞI GÖLETİ</t>
  </si>
  <si>
    <t>ERZİNCAN REFAHİYE YURTBAŞI GÖLETİ SULAMASI</t>
  </si>
  <si>
    <t>ERZİNCAN REFAHİYE YURTBAŞI GÖLETİ SULAMASI MALZEME ALIMI (HDPE BORU)</t>
  </si>
  <si>
    <t>ERZİNCAN REFAHİYE YURTBAŞI VE AVŞARÖZÜ GÖLET SULAMALARI MALZEME ALIMI (CTP BORU)</t>
  </si>
  <si>
    <t>ERZİNCAN SAĞ SAHİL POMPAJ TESİSLERİ TAMAMLAMA</t>
  </si>
  <si>
    <t>ERZİNCAN SOL SAHİL SULAMASI GEÇİŞ YAPILARI YENİLENMESİ</t>
  </si>
  <si>
    <t>ERZİNCAN TERCAN ÇADIRKAYA BELEDİYESİ KARA DERE VE YAN KOLLARI</t>
  </si>
  <si>
    <t>TERCAN</t>
  </si>
  <si>
    <t>ERZİNCAN TERCAN P1 POMPA İSTASYONU YENİLENMESİ VE GES TESİSİ YAPIMI</t>
  </si>
  <si>
    <t>ERZİNCAN TURNAÇAYIRI BARAJI SULAMASI</t>
  </si>
  <si>
    <t>ERZİNCAN ÜZÜMLÜ İLÇE MERKEZİ ÜZÜMLÜ DERESİ 1. KISIM</t>
  </si>
  <si>
    <t>ÜZÜMLÜ</t>
  </si>
  <si>
    <t>12%</t>
  </si>
  <si>
    <t>0%</t>
  </si>
  <si>
    <t>DSİ 8.BÖLGE MÜDÜRLÜĞÜ</t>
  </si>
  <si>
    <t>(AKINCILAR-REFAHİYE) AYR- ÇATALÇAM YOLU (KM=0+000-16,151 ARASI) TOPRAK İŞLERİ, SANAT YAPILARI,DAMLACA-1,DAMLACA-2 KÖPRÜLERİ VE ÜSTYAPI İŞLERİ YOL YAP</t>
  </si>
  <si>
    <t>(GÖLOVA-ÇAMOLUK) AYR.-ÇATALÇAM AYR. YOLU</t>
  </si>
  <si>
    <t>164. ŞUBE LOKMAN EKİNCİ BAKIMEVİ</t>
  </si>
  <si>
    <t>166. (İLİÇ) ŞUBE TESİSLERİ</t>
  </si>
  <si>
    <t>İLİÇ</t>
  </si>
  <si>
    <t>BAKIM ONARIM ,TESİS YAPIMI-ONARIMI VE KAR MÜCADELESİ ÇALIŞMALARI İLE PEYZAJ YAPILMASI İŞLERİ 2024</t>
  </si>
  <si>
    <t>DEMİRÖZÜ-OTLUKBELİ YOLU TOPRAK İŞLERİ,SANAT YAPILARI,ÜSTYAPI İŞLERİ YOL YAPIM İNŞ.</t>
  </si>
  <si>
    <t>ERZİNCAN İLİ, TERCAN İLÇESİNDE KÖTÜR, ÜZÜMLÜ İLÇESİNDE, SANSA B.A.K, ÜNVEREN B.A.B. VE KARASU B.A.B. KÖPRÜLERİ</t>
  </si>
  <si>
    <t>ERZİNCAN-BAŞKÖY-ÇAYIRLI YOLU (KM=14+775-46+720 ARASI) TOPRAK İŞLERİ, SANAT YAPILARI(DEVEKORUSU KÖPRÜSÜ YAPILMASI DAHİL) VE ÜSTYAPI İŞLERİ</t>
  </si>
  <si>
    <t>ETÜD-PROJE MÜHENDİSLİK VE MÜŞAVİRLİK HİZMETLERİ 2024</t>
  </si>
  <si>
    <t>İŞ SAĞLIĞI GÜVENLİĞİ İŞLERİ VE MAKİNA İKMAL YEDEK PARÇA, MUHTELİF MALZEME ALIMLARI İLE ARAÇ KİRALAMA YAKACAK ALIMI</t>
  </si>
  <si>
    <t>KAMULAŞTIRMA BEDELLERİ ÖDEMELERİ 2024</t>
  </si>
  <si>
    <t>KIZILMAĞARA KÖPRÜSÜ</t>
  </si>
  <si>
    <t>REFAHİYE - İLİÇ - KEMALİYE - DUTLUCA - ARAPGİR YOLU KEMALİYE - DUTLUCA TÜNELLERİ VE BAĞLANTI YOLLARI İLE KEMALİYE VE KOZLUPINAR VİYADÜĞÜ KM:0+000 - 22</t>
  </si>
  <si>
    <t>KEMALİYE</t>
  </si>
  <si>
    <t>REFAHİYE - KURUÇAY - İLİÇ - KEMALİYE YOLU KM:78+000 - 79+000 ARASI (1. KESİM İLE 2. KESİM) HEYELAN ISLAHLARI YAPIM İŞİ</t>
  </si>
  <si>
    <t>REFAHİYE- KURUÇAY- İLİÇ DEVLET YOLU GÜMÜŞAKAR- KURUÇAY ARASI (SÜNEBELİ VE GÜMÜŞAKAR TÜNELİ VE BAĞLANTI YOLLARI DAHİL) KM: 17+900-43+520 KESİMİ (İKMAL)</t>
  </si>
  <si>
    <t>REFAHİYE-ERZİNCAN DEVLET YOLUKM:31+500-65+000 ARASI HEYELEN ISLAH YAPIMI</t>
  </si>
  <si>
    <t>REFAHİYE-KURUÇAY-İLİÇ DEVLET YOLU GÜMÜŞAKAR-KURUÇAY ARASI ( SÜNEBELİ TÜNELİ VE BAĞLANTI YOLLARI DAHİL ) KM. 22+500-51+500 TOPRAK İŞLERİ, SANAT YAPILAR</t>
  </si>
  <si>
    <t>SATHİ KAPLAMA 2024</t>
  </si>
  <si>
    <t>TRAFİK GÜVENLİĞİ ÇALIŞMALARI 2024</t>
  </si>
  <si>
    <t>ÜÇDAM-YEDİSU</t>
  </si>
  <si>
    <t>YAPIM MÜŞAVİRLİK HİZMETLERİ</t>
  </si>
  <si>
    <t>39%</t>
  </si>
  <si>
    <t>2%</t>
  </si>
  <si>
    <t>KARAYOLLARI 16.BÖLGE MÜDÜRLÜĞÜ</t>
  </si>
  <si>
    <t>16. BL.HD.-TERCAN-AŞKALE</t>
  </si>
  <si>
    <t>59%</t>
  </si>
  <si>
    <t>KARAYOLLARI 12.BÖLGE MÜDÜRLÜĞÜ</t>
  </si>
  <si>
    <t>EROZYONLA MÜCADELE VE TOPRAK MUHAFAZA PROJESİ</t>
  </si>
  <si>
    <t>FİDAN ÜRETİM PROJESİ</t>
  </si>
  <si>
    <t>ORMAN KADASTROSU VE TESCİLİ PROJESİ</t>
  </si>
  <si>
    <t>ORMAN KORUMA VE YANGINLA MÜCADELE PROJESİ</t>
  </si>
  <si>
    <t>ORMANLARIN GELİŞTİRİLMESİ VE GENİŞLETİLMESİ PROJESİ</t>
  </si>
  <si>
    <t>2 ADET SAYDİNGİN SİNYALİZASYON VE TELEKOMİNASYON SİSTEMLERİNE İLAVE EDİLMESİ</t>
  </si>
  <si>
    <t>3 ADET HEMZEMİN GEÇİDE TÜNEL TİPİ ÜST GEÇİT YAPILMASI</t>
  </si>
  <si>
    <t>40 ADET (ÇAMAF) MAKAS TEMİNİ VE 82 ADET MAKAS FERŞİ</t>
  </si>
  <si>
    <t>42 ADET (ÇAMAF) MAKAS TEMİNİ VE 89 ADET MAKAS FERŞİ</t>
  </si>
  <si>
    <t>5 ADET TÜNEL TİPİ ÜST GEÇİT PROJESİ YAPILMASI</t>
  </si>
  <si>
    <t>556 ADET ALÜMİNOTERMİT RAY KAYNAĞI İŞLERİ</t>
  </si>
  <si>
    <t>AŞINAN RAYLARIN DEĞİŞTİRİLMESİ</t>
  </si>
  <si>
    <t>ÇELİK GRİD VE KAYA TUTUCU BARİYER YAPILMASI</t>
  </si>
  <si>
    <t>DİVRİĞİ-ERZİNCAN ARASI PETRADÜK VE YÜKSEK KAYA YARMA PROJE YAPTIRILMASI</t>
  </si>
  <si>
    <t>EKSİK OLAN MEYİL LEVHALARININ YAPIMI</t>
  </si>
  <si>
    <t>ERZİNCAN AŞKALE YOL YENİLEMESİ</t>
  </si>
  <si>
    <t>ERZİNCAN OSB İLTİSAK HATTI EMNİYET YOLU YAPIMI</t>
  </si>
  <si>
    <t>ERZİNCAN VE ZİLE AKARYAKIT TESİSLERİNE KÖPÜKLÜ YANGIN SÖNDÜRME SİSTEMİ KURULUMU</t>
  </si>
  <si>
    <t>ERZİNCAN-ERZURUM ARASI KÖPRÜLERİN İYİLEŞTİRMESİ</t>
  </si>
  <si>
    <t>GAR BİNASININ TADİLATI VE DEPREM GÜÇLENDİRMESİ YAPILMASI</t>
  </si>
  <si>
    <t>HEMZEMİN GEÇİTLERE KORUMA, MAKİNİST UYARI, KAMERALI İZLEME SİSTEMLERİ KURULMASI</t>
  </si>
  <si>
    <t>HEYELANLI BÖLGE ISLAHI İÇİN JEOLOJİK ETÜT ÇALIŞMALARI YAPILMASI</t>
  </si>
  <si>
    <t>İLİÇ İSTASYON BİNASI VE 6 ADET HİZMETEVİNİN DOĞALGAZ DÖNÜŞÜMÜ</t>
  </si>
  <si>
    <t>İSTASYONLARDA PERONBEJ YAPIMI</t>
  </si>
  <si>
    <t>KAR SİPERİ VE MAKAS FIRÇASI TEMİNİ İLE MONTAJI</t>
  </si>
  <si>
    <t>KAR TÜNELİ VE YARMA KAZISI YAPILMASI</t>
  </si>
  <si>
    <t>KIYI TAHKİMATI YAPILMASI</t>
  </si>
  <si>
    <t>MUHTELİF GAR VE İSTASYON BİNALARINA RÖLÖVE, RESTÜTİSYON VE RESTORASYON PROJESİ HAZIRLANMASI</t>
  </si>
  <si>
    <t>MUHTELİF TÜNELLERİN YIKILIP YENİDEN YAPILMASI İŞİNİN PROJELENDİRİLMESİ</t>
  </si>
  <si>
    <t>PALYE VE MENFEZ İŞLERİNİN YAPILMASI</t>
  </si>
  <si>
    <t>PALYE, İMLA TAKVİYESİ, HENDEK, BALAST TUTUCU OTOKORKULUK YAPILMASI</t>
  </si>
  <si>
    <t>SAHA AYDINLATMALARININ İSTENİLEN LUX DEĞERLERİNE GÖRE REHABİLİTE EDİLMESİ</t>
  </si>
  <si>
    <t>TMİ MINTIKASINDAKİ İSTASYONLARA MAKAS ISITICISI SİSTEMİ KURULMASI</t>
  </si>
  <si>
    <t>YOLUN DEPLASE PROJESİNİN YAPILMASI</t>
  </si>
  <si>
    <t>TCDD 4.BÖLGE MÜDÜRLÜĞÜ</t>
  </si>
  <si>
    <t>ERZİNCAN MERKEZ ULU (İZZET PAŞA) CAMİ RESTORASYON PROJELERİ HAZIRLANMASI (2022-2023)</t>
  </si>
  <si>
    <t>ERZİNCAN-KEMAH BEKLİMÇAY CAMİİ, SOĞUKPINAR (YUKARI MAHALLE) CAMİİ, AŞAĞI GEDİK CAMİİ VE ERZURUM HINIS ALAATTİN BEY CAMİİ</t>
  </si>
  <si>
    <t>ERZİNCAN-KEMAH SULTAN MELİKŞAH KÜMBETİ RESTORASYONU VE ÇEVRE DÜZENLEMESİ</t>
  </si>
  <si>
    <t>ERZİNCAN-KEMALİYE DÖRTYOLAĞZI CAMİİ</t>
  </si>
  <si>
    <t>ERZİNCAN-KEMALİYE KURTOĞLU CAMİİ, ERZİNCAN-KEMALİYE DÖRTYOLAĞZI CAMİİ, ERZİNCAN-KEMALİYE HACIEMİN MESCİDİ</t>
  </si>
  <si>
    <t>38%</t>
  </si>
  <si>
    <t>ERZİNCAN ÇEVRE, ŞEHİRCİLİK VE İKLİM DEĞİŞİKLİĞİ İL MÜDÜRLÜĞÜ HİZMET BİNASI YAPIM İŞİ</t>
  </si>
  <si>
    <t>ERZİNCAN İLİ KEMAH İLÇESİ KÖMÜR KÖYÜ İSKAN KONUTLARI YAPIM İŞİ</t>
  </si>
  <si>
    <t>ERZİNCAN İLİ KEMAH İLÇESİ TUZLA KÖYÜ İSKAN KONUTLARI YAPIM İŞİ</t>
  </si>
  <si>
    <t>KENTSEL DÖNÜŞÜM KAPSAMINDA ERZİNCAN CUMHURİYET MAHALLESİ 158 DAİRE YAPIM İŞİ</t>
  </si>
  <si>
    <t>KENTSEL DÖNÜŞÜM KAPSAMINDA ERZİNCAN DEİRKENT MAHALLESİ 80 DAİRE YAPIM İŞİ</t>
  </si>
  <si>
    <t>24%</t>
  </si>
  <si>
    <t>29%</t>
  </si>
  <si>
    <t>ÇAYIRLI GENÇLİK MERKEZİ YAPIMI</t>
  </si>
  <si>
    <t>ERGAN DAĞINA SPORCU EĞİTİM MERKEZİ BİNASI, 2 FUTBOL SAHASI VE İKİLİ SOYUNMA ODASI YAPIMI</t>
  </si>
  <si>
    <t>ERZİNCAN 1000 KİŞİLİK SPOR SALONU YAPIMI İŞİ</t>
  </si>
  <si>
    <t>ERZİNCAN ÖĞRENCİ YURDU C BLOK BAKIM-ONARIM VE GÜÇLENDİRME YAPIM İŞİ</t>
  </si>
  <si>
    <t>TERCAN GENÇLİK MERKEZİ</t>
  </si>
  <si>
    <t>20%</t>
  </si>
  <si>
    <t>KEMALİYE AŞAĞIUMUTLU KÖYÜNDE BULUNAN KAYA BLOKLARININ DÜŞME TEHLİKESİNE KARŞI ÖNLEM ALINMASI</t>
  </si>
  <si>
    <t>REFAHİYE İLÇESİ SARIBAYIR KÖYÜ KUZEYİNDE BULUNAN KAYA BLOKLARININ DÜŞME TEHLİKESİNE KARŞI ÖNLEM ALINMASI</t>
  </si>
  <si>
    <t xml:space="preserve">ERZİNCAN İL AFET VE ACİL DURUM MÜDÜRLÜĞÜ </t>
  </si>
  <si>
    <t>CUMHURİYET ASM (4 HEKİMLİ)+112 ASHİ</t>
  </si>
  <si>
    <t>ERZİNCAN MERKEZ 3 NOLU ASHİ</t>
  </si>
  <si>
    <t>ERZİNCAN MERKEZ DEMİRKENT AİLE SAĞLIĞI MERKEZİ 3 AHB+112ACİL SAĞLIK İSTASYONU</t>
  </si>
  <si>
    <t>ERZİNCAN MERKEZ DÖRTYOL DEVLET HASTANESİ</t>
  </si>
  <si>
    <t>ERZİNCAN MERKEZ İDARİ BİNA KOMPLEKSİ+HALK SAĞLIĞI LABORATUARI+ASM+TSM+SAĞLIKLI YAŞAM MERKEZİ</t>
  </si>
  <si>
    <t>ERZİNCAN MERKEZ İZZETPAŞA ASM(5 AHB)+112 ASHİ</t>
  </si>
  <si>
    <t>ERZİNCAN-TERCAN MERCAN ASM (3 AHB)+112 ASHİ</t>
  </si>
  <si>
    <t>İLİÇ 8 DAİRELİ LOJMAN</t>
  </si>
  <si>
    <t>KEMAH 16 DAİRELİ LOJMAN</t>
  </si>
  <si>
    <t>KEMALİYE 16 DAİRELİ LOJMAN</t>
  </si>
  <si>
    <t>OTLUKBELİ ENTEGRE İLÇE HASTANESİ</t>
  </si>
  <si>
    <t>84%</t>
  </si>
  <si>
    <t>BİTKİ SAĞLIĞI UYG. KONT. PRJ. - BİTKİ SAĞLIĞI HİZMETLERİNİN ETKİNLEŞTİRİLMESİ</t>
  </si>
  <si>
    <t>BİTKİ SAĞLIĞI UYG. KONT. PRJ. - BİTKİSEL ÜRETİM KARANTİNA HİZMETLERİ</t>
  </si>
  <si>
    <t>ÇAYIR MERA ISLAH VE AMENAJMAN</t>
  </si>
  <si>
    <t>ERZİNCAN TARIMA DAYALI İHTİSAS (BESİ) OSB</t>
  </si>
  <si>
    <t>GIDA VE YEM NUMUNESİ ALMA HİZMETLERİNİN GELİŞTİRİLMESİ</t>
  </si>
  <si>
    <t>HAYVANSAL ÜRETİMİN ARTIRILMASI</t>
  </si>
  <si>
    <t>İYİ TARIM UYGULAMALARININ YAYGINLAŞTIRILMASI VE KONTROLÜ PROJESİ</t>
  </si>
  <si>
    <t>KADIN ÇİFTÇİLER TARIMSAL YAYIM PROJESİ</t>
  </si>
  <si>
    <t>KURUMSAL KAPASİTENİN GELİŞTİRİLMESİ PROJESİ</t>
  </si>
  <si>
    <t>ORGANİK TARIMIN YAYGINLAŞTIRILMASI VE KONTROLÜ PROJESİ</t>
  </si>
  <si>
    <t>SU ÜRÜNLERİ ÜRETİMİNİN GELİŞTİRİLMESİ PROJESİ</t>
  </si>
  <si>
    <t>SULARDA TARIMSAL FAALİYETLERDEN KAYNAKLANAN KİRLİLİĞİN KONTROLÜ PROJESİ</t>
  </si>
  <si>
    <t>TARIMSAL YAYIM HİZMETLERİ PROJESİ</t>
  </si>
  <si>
    <t>10.000 OKUL PROJESİ-KEMALİYE HACI ALİ AKIN ÇPAL</t>
  </si>
  <si>
    <t>AKYAZI İLKOKULU</t>
  </si>
  <si>
    <t>ELAATTİN ELMAS ANADOLU İMAM HATİP LİSESİ</t>
  </si>
  <si>
    <t>ERZİNCAN ÖĞRETMENEVİ</t>
  </si>
  <si>
    <t>GÜZEL SANATLAR LİSESİ ATÖLYE BİNASI</t>
  </si>
  <si>
    <t>KEMALİYE HACI ALİ AKIN LİSESİ</t>
  </si>
  <si>
    <t>MESLEKİ EĞİTİM MERKEZİ</t>
  </si>
  <si>
    <t>MESLEKİ VE TEKNİK ANADOLU LİSESİ (KIZ MESLEK LİSESİ)</t>
  </si>
  <si>
    <t>MUHTELİF ONARIMLAR-KEMALİYE KÖYLERE HİZMET BİRLİĞİ</t>
  </si>
  <si>
    <t>MUHTELİF ONARIMLAR-MUHTELİF 10 OKUL ONARIMI</t>
  </si>
  <si>
    <t>MUHTELİF ONARIMLAR-REFAHİYE ÖĞRETMENEVİ</t>
  </si>
  <si>
    <t>MUHTELİF ONARIMLAR-TERCAN ANADOLU LİSESİ</t>
  </si>
  <si>
    <t>74%</t>
  </si>
  <si>
    <t>97%</t>
  </si>
  <si>
    <t>TEİAŞ 15.BÖLGE MÜDÜRLÜĞÜ</t>
  </si>
  <si>
    <t>ERİÇ-BAĞIŞTAŞ EİH</t>
  </si>
  <si>
    <t>ERZİNCAN İŞLETME VE BAKIM MÜDÜRLÜĞÜ HİZMET BİNASI</t>
  </si>
  <si>
    <t>0,02%</t>
  </si>
  <si>
    <t>İlçe</t>
  </si>
  <si>
    <t>MUHTELİF İLÇE</t>
  </si>
  <si>
    <t>İLÇE BAZINDA DAĞILIM</t>
  </si>
  <si>
    <t>GENEL BÜTÇELİ KURULUŞLARA GÖRE DEĞERLENDİRME</t>
  </si>
  <si>
    <t>DAP ERZİNCAN ÜZÜMLÜ İLÇESİ PİŞKDAĞ,SULAMA TESİSİ YAPIMI</t>
  </si>
  <si>
    <t>ERZİNCAN İL ÖZEL İDARESİ İHTİYAÇLARI İÇİN MOBİL SAHNE ALIM İŞİ</t>
  </si>
  <si>
    <t>ERZİNCAN MERKEZ ERGAN DAĞI 4 ADET KÜTÜK BUNGALO EV YAPIM İŞİ</t>
  </si>
  <si>
    <t>ERZİNCAN MERKEZ ERGAN DAĞI KAYAK MERKEZİ GÖL KAFE BİNASININ NİTELİKLİ DÖNÜŞÜM YAPIM İŞİ</t>
  </si>
  <si>
    <t>ERZİNCAN MERKEZ KÖYLERİ GÜVENLİK KAMERASI ALIMI VE MONTAJ İŞİ</t>
  </si>
  <si>
    <t>ERZİNCAN MERKEZ SÖĞÜTÖZÜ KÖYÜ BEYTAHTI MESİRE ALAN İHTİYAÇ BİNASI YAPIM İŞİ.</t>
  </si>
  <si>
    <t>ERZİNCAN MERKEZ TARIMSAL HİZMETLERİ GELİŞTİRMEK AMAÇLI SERA YAPIMI</t>
  </si>
  <si>
    <t>ERZİNCAN MERKEZ ZİRAİ FAALİYETLERDE KULLANILMAK ÜZERE ZİRAİ DRONE ALIMI İŞİ</t>
  </si>
  <si>
    <t>ERZİNCAN OTLUKBELİ İLÇESİ TARIM VE HAYVANCILIĞI GELİŞTİRMEK AMACIYLA MERA ALANLARINA SU YALAĞI YAPIM İŞİ</t>
  </si>
  <si>
    <t>ERZİNCAN ÜZÜMLÜ ÇİFTCİLERE 12.000 KAYSI FİDANI ALIMI İŞİ</t>
  </si>
  <si>
    <t>İLİÇ İLCE HÜKÜMET KONAĞI YAPIM İŞİ.</t>
  </si>
  <si>
    <t>73%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</si>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</sst>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%0.00;\-%0.00;%0.00"/>
    <numFmt numFmtId="165" formatCode="%#,##0.00;\-%#,##0.00;%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0" borderId="0" xfId="0" applyFont="1"/>
    <xf numFmtId="9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224"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alignment vertical="center" textRotation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DB6158-5EAE-4F3F-AFE4-D0D3D35EA954}" name="Table13" displayName="Table13" ref="A2:J20" totalsRowCount="1" headerRowDxfId="223">
  <autoFilter ref="A2:J19" xr:uid="{901A75FC-36C6-4C62-996B-64DD15AC9A5C}"/>
  <tableColumns count="10">
    <tableColumn id="1" xr3:uid="{346EEE69-FBE2-4E41-9A92-D3B433F915D3}" name="Yatırımcı Kuruluş" dataDxfId="222" totalsRowDxfId="221"/>
    <tableColumn id="2" xr3:uid="{4C4E08EB-72B6-457D-BA7F-C519246825F6}" name="Proje Sayısı" totalsRowFunction="custom" totalsRowDxfId="220">
      <totalsRowFormula>SUBTOTAL(109,B3:B19)</totalsRowFormula>
    </tableColumn>
    <tableColumn id="3" xr3:uid="{53EA5213-6688-4A55-BF4D-2AD8F8EF82EF}" name="Toplam Yıl Ödeneği" totalsRowFunction="custom" totalsRowDxfId="219">
      <totalsRowFormula>SUBTOTAL(109,C3:C19)</totalsRowFormula>
    </tableColumn>
    <tableColumn id="4" xr3:uid="{FAF2EC4A-C383-4041-8571-72E926304671}" name="Toplam Proje Tutarı" totalsRowFunction="custom" totalsRowDxfId="218">
      <totalsRowFormula>SUBTOTAL(109,D3:D19)</totalsRowFormula>
    </tableColumn>
    <tableColumn id="5" xr3:uid="{1BCF6D7B-F5F6-457A-9096-88B1FFD18AF0}" name="Önceki Yıllar Toplam Harcaması" totalsRowFunction="custom" totalsRowDxfId="217">
      <totalsRowFormula>SUBTOTAL(109,E3:E19)</totalsRowFormula>
    </tableColumn>
    <tableColumn id="6" xr3:uid="{30653983-6981-4692-9C18-BEB5303BC847}" name="Yılı Harcama Tutarı" totalsRowFunction="custom" totalsRowDxfId="216">
      <totalsRowFormula>SUBTOTAL(109,F3:F19)</totalsRowFormula>
    </tableColumn>
    <tableColumn id="7" xr3:uid="{114A474C-D3CD-4ACF-B7B7-4E1436E97E20}" name="Toplam Harcama Tutarı" totalsRowFunction="custom" totalsRowDxfId="215">
      <totalsRowFormula>SUBTOTAL(109,G3:G19)</totalsRowFormula>
    </tableColumn>
    <tableColumn id="8" xr3:uid="{01E0C877-FB09-435E-A24A-05B6FBCE1914}" name="Nakdi Gerçekleşme Oranı" totalsRowLabel="30%" totalsRowDxfId="214"/>
    <tableColumn id="9" xr3:uid="{FDE05935-8E9A-430E-91A1-A16347A7FBB2}" name="Yılı Harcama Oranı" totalsRowLabel="7%" totalsRowDxfId="213"/>
    <tableColumn id="10" xr3:uid="{2898A872-A8BB-493A-AD70-3C0775B168C4}" name="Fiziki Gerçekleşme Oranı" totalsRowLabel="7%" totalsRowDxfId="2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F33530A-626D-49C6-BA68-1E3A46D704AF}" name="Table110" displayName="Table110" ref="A3:K33" totalsRowCount="1" headerRowDxfId="125">
  <autoFilter ref="A3:K32" xr:uid="{E616F86F-937F-49AB-82D6-5EFD520018DF}"/>
  <tableColumns count="11">
    <tableColumn id="1" xr3:uid="{882B7240-6473-41B1-B231-4914CCB344B7}" name="Proje Adı" dataDxfId="124" totalsRowDxfId="123"/>
    <tableColumn id="2" xr3:uid="{CF6EDD82-5675-46DB-B7ED-46CD650A6EE8}" name="Toplam Yıl Ödeneği" totalsRowFunction="custom" totalsRowDxfId="122">
      <totalsRowFormula>SUBTOTAL(109,B4:B32)</totalsRowFormula>
    </tableColumn>
    <tableColumn id="3" xr3:uid="{8DF085F2-8C1A-4340-AB47-718DE4FD7196}" name="Toplam Proje Tutarı" totalsRowFunction="custom" totalsRowDxfId="121">
      <totalsRowFormula>SUBTOTAL(109,C4:C32)</totalsRowFormula>
    </tableColumn>
    <tableColumn id="4" xr3:uid="{4B923C97-D0C2-4DFA-8BDE-AF0335B72687}" name="Önceki Yıllar Toplam Harcaması" totalsRowFunction="custom" totalsRowDxfId="120">
      <totalsRowFormula>SUBTOTAL(109,D4:D32)</totalsRowFormula>
    </tableColumn>
    <tableColumn id="5" xr3:uid="{F3E6ECDC-7E31-43BD-8BF7-4A34E23818BA}" name="Yılı Harcama Tutarı" totalsRowFunction="custom" totalsRowDxfId="119">
      <totalsRowFormula>SUBTOTAL(109,E4:E32)</totalsRowFormula>
    </tableColumn>
    <tableColumn id="6" xr3:uid="{8DF48E79-F0E8-440C-9223-8A7075B5AA81}" name="Toplam Harcama Tutarı" totalsRowFunction="custom" totalsRowDxfId="118">
      <totalsRowFormula>SUBTOTAL(109,F4:F32)</totalsRowFormula>
    </tableColumn>
    <tableColumn id="7" xr3:uid="{65D6C038-D7CA-4A80-BB88-9349D8AC7AD6}" name="Nakdi Gerçekleşme Oranı" totalsRowLabel="8%" totalsRowDxfId="117"/>
    <tableColumn id="8" xr3:uid="{1DAF87C2-8242-484C-8EA7-71C863774FAA}" name="Dönem Nakdi Gerçekleşme Oranı" totalsRowLabel="0%" totalsRowDxfId="116"/>
    <tableColumn id="9" xr3:uid="{D0CD5EF2-03CC-4A97-888C-CD83E5E3C3C0}" name="Yılı Harcama Oranı" totalsRowLabel="0%" totalsRowDxfId="115"/>
    <tableColumn id="10" xr3:uid="{D3F78E1F-2C0D-40A6-8F3D-96A86B99B989}" name="Fiziki Gerçekleşme Oranı"/>
    <tableColumn id="12" xr3:uid="{C7D90D9E-68BF-49BF-B480-DE68CE60332C}" name="İlçe Adı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780A011-DBE5-403F-B22D-D2FB0569F360}" name="Table118" displayName="Table118" ref="A3:K6" totalsRowCount="1" headerRowDxfId="114">
  <autoFilter ref="A3:K5" xr:uid="{1A1003E6-8934-4960-9D19-E43A9682D409}"/>
  <tableColumns count="11">
    <tableColumn id="1" xr3:uid="{DCF189F4-0731-426C-B294-BE4D1D0C46B5}" name="Proje Adı" dataDxfId="113" totalsRowDxfId="112"/>
    <tableColumn id="2" xr3:uid="{5AFD0193-A084-4086-AB47-30700E18D85D}" name="Toplam Yıl Ödeneği" totalsRowFunction="custom" totalsRowDxfId="111">
      <totalsRowFormula>SUBTOTAL(109,B4:B5)</totalsRowFormula>
    </tableColumn>
    <tableColumn id="3" xr3:uid="{67EBE29C-FDC6-4B66-991C-2A002599CD15}" name="Toplam Proje Tutarı" totalsRowFunction="custom" totalsRowDxfId="110">
      <totalsRowFormula>SUBTOTAL(109,C4:C5)</totalsRowFormula>
    </tableColumn>
    <tableColumn id="4" xr3:uid="{073DBC4A-594D-4221-AE50-6C281D4A2D12}" name="Önceki Yıllar Toplam Harcaması" totalsRowFunction="custom" totalsRowDxfId="109">
      <totalsRowFormula>SUBTOTAL(109,D4:D5)</totalsRowFormula>
    </tableColumn>
    <tableColumn id="5" xr3:uid="{DDF0B438-E833-454F-B28A-9A5F2999A8A4}" name="Yılı Harcama Tutarı" totalsRowFunction="custom" totalsRowDxfId="108">
      <totalsRowFormula>SUBTOTAL(109,E4:E5)</totalsRowFormula>
    </tableColumn>
    <tableColumn id="6" xr3:uid="{A81EC2CF-EC4F-4BED-904A-47ECC005E1B9}" name="Toplam Harcama Tutarı" totalsRowFunction="custom" totalsRowDxfId="107">
      <totalsRowFormula>SUBTOTAL(109,F4:F5)</totalsRowFormula>
    </tableColumn>
    <tableColumn id="7" xr3:uid="{0BA7FD24-42EB-40A5-86A8-EFD6743455DE}" name="Nakdi Gerçekleşme Oranı" totalsRowLabel="0,02%" totalsRowDxfId="106"/>
    <tableColumn id="8" xr3:uid="{2DFC3B29-2EA1-409D-947A-F5262395C3B5}" name="Dönem Nakdi Gerçekleşme Oranı" totalsRowLabel="0%" totalsRowDxfId="105"/>
    <tableColumn id="9" xr3:uid="{CA9CAC15-D4D3-4B60-AAC2-1FD8F1996693}" name="Yılı Harcama Oranı" totalsRowLabel="0%" totalsRowDxfId="104"/>
    <tableColumn id="10" xr3:uid="{420AA8A7-F260-4089-A039-1741A351B32D}" name="Fiziki Gerçekleşme Oranı"/>
    <tableColumn id="12" xr3:uid="{E7C974DC-98AE-414A-8722-DD73853876CA}" name="İlçe Adı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93F20CD-E522-4470-B7E7-0146EB18572C}" name="Table111" displayName="Table111" ref="A3:K9" totalsRowCount="1" headerRowDxfId="103">
  <autoFilter ref="A3:K8" xr:uid="{AFA8A427-FEBA-4A12-BDBB-E94AEB08A243}"/>
  <tableColumns count="11">
    <tableColumn id="1" xr3:uid="{3BBB380F-FC52-4464-8F3E-273ACB42B229}" name="Proje Adı" dataDxfId="102" totalsRowDxfId="101"/>
    <tableColumn id="2" xr3:uid="{B7E8CDA2-14C3-473E-A956-4E5B746E9A67}" name="Toplam Yıl Ödeneği" totalsRowFunction="custom" totalsRowDxfId="100">
      <totalsRowFormula>SUBTOTAL(109,B4:B8)</totalsRowFormula>
    </tableColumn>
    <tableColumn id="3" xr3:uid="{06BED07F-85DF-4526-BBE4-1F125F510156}" name="Toplam Proje Tutarı" totalsRowFunction="custom" totalsRowDxfId="99">
      <totalsRowFormula>SUBTOTAL(109,C4:C8)</totalsRowFormula>
    </tableColumn>
    <tableColumn id="4" xr3:uid="{53992C5F-1132-4CC3-B990-62EB0F0E13C6}" name="Önceki Yıllar Toplam Harcaması" totalsRowFunction="custom" totalsRowDxfId="98">
      <totalsRowFormula>SUBTOTAL(109,D4:D8)</totalsRowFormula>
    </tableColumn>
    <tableColumn id="5" xr3:uid="{0FDCA5E1-ECCE-492D-BA4A-BC66790F24C1}" name="Yılı Harcama Tutarı" totalsRowFunction="custom" totalsRowDxfId="97">
      <totalsRowFormula>SUBTOTAL(109,E4:E8)</totalsRowFormula>
    </tableColumn>
    <tableColumn id="6" xr3:uid="{22C2EAFB-F484-4209-9B23-7CA57B27AB8D}" name="Toplam Harcama Tutarı" totalsRowFunction="custom" totalsRowDxfId="96">
      <totalsRowFormula>SUBTOTAL(109,F4:F8)</totalsRowFormula>
    </tableColumn>
    <tableColumn id="7" xr3:uid="{D6DEDE84-6617-4B74-842B-CCA330905E11}" name="Nakdi Gerçekleşme Oranı" totalsRowLabel="38%" totalsRowDxfId="95"/>
    <tableColumn id="8" xr3:uid="{D087AE71-E107-4638-81B3-DEAE2BA51A53}" name="Dönem Nakdi Gerçekleşme Oranı" totalsRowLabel="38%" totalsRowDxfId="94"/>
    <tableColumn id="9" xr3:uid="{983DF61C-803B-4406-BFA3-ABD8D8D52AE4}" name="Yılı Harcama Oranı" totalsRowLabel="38%" totalsRowDxfId="93"/>
    <tableColumn id="10" xr3:uid="{2966CCFF-8F32-44EA-9222-02DBE915163F}" name="Fiziki Gerçekleşme Oranı"/>
    <tableColumn id="12" xr3:uid="{C5824302-0DFB-4304-8BA4-1AE977416A20}" name="İlçe Adı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0C30B30-3057-4718-899D-DF4DAFAEDD7B}" name="Table112" displayName="Table112" ref="A3:K9" totalsRowCount="1" headerRowDxfId="92">
  <autoFilter ref="A3:K8" xr:uid="{A904A3E0-6E43-4EF6-8BE1-4469A01C0D94}"/>
  <tableColumns count="11">
    <tableColumn id="1" xr3:uid="{DD781313-1AC3-4281-863B-44E54A57E8FF}" name="Proje Adı" dataDxfId="91" totalsRowDxfId="90"/>
    <tableColumn id="2" xr3:uid="{99778A5E-06A7-4C2F-84EE-30FEC7E9D90F}" name="Toplam Yıl Ödeneği" totalsRowFunction="sum" totalsRowDxfId="89"/>
    <tableColumn id="3" xr3:uid="{84AD4745-95D4-494F-98B4-D9158DA07B20}" name="Toplam Proje Tutarı" totalsRowFunction="custom" totalsRowDxfId="88">
      <totalsRowFormula>SUBTOTAL(109,C4:C8)</totalsRowFormula>
    </tableColumn>
    <tableColumn id="4" xr3:uid="{F226925C-00E3-4FCC-B0BA-2BF7FC3977E5}" name="Önceki Yıllar Toplam Harcaması" totalsRowFunction="custom" totalsRowDxfId="87">
      <totalsRowFormula>SUBTOTAL(109,D4:D8)</totalsRowFormula>
    </tableColumn>
    <tableColumn id="5" xr3:uid="{6DBE23C2-76CB-486F-98CE-5F921BF6E4E7}" name="Yılı Harcama Tutarı" totalsRowFunction="custom" totalsRowDxfId="86">
      <totalsRowFormula>SUBTOTAL(109,E4:E8)</totalsRowFormula>
    </tableColumn>
    <tableColumn id="6" xr3:uid="{68D1256F-D847-49CA-BD00-5B0E3A45E362}" name="Toplam Harcama Tutarı" totalsRowFunction="custom" totalsRowDxfId="85">
      <totalsRowFormula>SUBTOTAL(109,F4:F8)</totalsRowFormula>
    </tableColumn>
    <tableColumn id="7" xr3:uid="{F4FA4EA2-7E9F-4ABF-983B-82AC5B8A43A5}" name="Nakdi Gerçekleşme Oranı" totalsRowLabel="24%" totalsRowDxfId="84"/>
    <tableColumn id="8" xr3:uid="{9C662C22-D990-4862-A580-0698436A0DA9}" name="Dönem Nakdi Gerçekleşme Oranı" totalsRowLabel="29%" totalsRowDxfId="83"/>
    <tableColumn id="9" xr3:uid="{BC4E65B8-3EFA-4381-AD91-FD49905EF941}" name="Yılı Harcama Oranı" totalsRowLabel="29%" totalsRowDxfId="82"/>
    <tableColumn id="10" xr3:uid="{8932DE96-1445-4BE5-9659-D19236537D24}" name="Fiziki Gerçekleşme Oranı"/>
    <tableColumn id="12" xr3:uid="{765462D3-C58E-4980-AF80-A83ECC0EEC27}" name="İlçe Ad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CD4C60A-5414-4985-931B-F1879F35D6D0}" name="Table113" displayName="Table113" ref="A3:K9" totalsRowCount="1" headerRowDxfId="81">
  <autoFilter ref="A3:K8" xr:uid="{E6574205-BF20-4238-9600-B85393678E00}"/>
  <tableColumns count="11">
    <tableColumn id="1" xr3:uid="{60BA6984-9393-4DD8-AC21-BADB25E71992}" name="Proje Adı" dataDxfId="80" totalsRowDxfId="79"/>
    <tableColumn id="2" xr3:uid="{CFCE24AE-C018-43E9-9EED-943E142C6009}" name="Toplam Yıl Ödeneği" totalsRowFunction="custom" totalsRowDxfId="78">
      <totalsRowFormula>SUBTOTAL(109,B4:B8)</totalsRowFormula>
    </tableColumn>
    <tableColumn id="3" xr3:uid="{2F51C2C3-6D78-4A56-BFD0-E1FEA1363479}" name="Toplam Proje Tutarı" totalsRowFunction="custom" totalsRowDxfId="77">
      <totalsRowFormula>SUBTOTAL(109,C4:C8)</totalsRowFormula>
    </tableColumn>
    <tableColumn id="4" xr3:uid="{B930340C-3ADA-4AF7-AE3B-DAFD6FC4D8F3}" name="Önceki Yıllar Toplam Harcaması" totalsRowFunction="custom" totalsRowDxfId="76">
      <totalsRowFormula>SUBTOTAL(109,D4:D8)</totalsRowFormula>
    </tableColumn>
    <tableColumn id="5" xr3:uid="{D67FA148-701D-4443-A695-D5770A459D97}" name="Yılı Harcama Tutarı" totalsRowFunction="custom" totalsRowDxfId="75">
      <totalsRowFormula>SUBTOTAL(109,E4:E8)</totalsRowFormula>
    </tableColumn>
    <tableColumn id="6" xr3:uid="{96CD18CD-4627-4536-A231-E654029FABE2}" name="Toplam Harcama Tutarı" totalsRowFunction="custom" totalsRowDxfId="74">
      <totalsRowFormula>SUBTOTAL(109,F4:F8)</totalsRowFormula>
    </tableColumn>
    <tableColumn id="7" xr3:uid="{266F5F67-3F66-4FE9-B661-E2E6EBA886E8}" name="Nakdi Gerçekleşme Oranı" totalsRowLabel="20%" totalsRowDxfId="73"/>
    <tableColumn id="8" xr3:uid="{73DA247F-D046-458C-8BF8-BF0863D2FD43}" name="Dönem Nakdi Gerçekleşme Oranı" totalsRowLabel="7%" totalsRowDxfId="72"/>
    <tableColumn id="9" xr3:uid="{134B17A0-B0E8-4614-8F3C-D465A44B78CA}" name="Yılı Harcama Oranı" totalsRowLabel="7%" totalsRowDxfId="71"/>
    <tableColumn id="10" xr3:uid="{D7CB5D89-AAB7-4BA5-863D-ABEDA3B03584}" name="Fiziki Gerçekleşme Oranı"/>
    <tableColumn id="12" xr3:uid="{75EDDEE4-69EC-48DB-B4D0-C829A30C3111}" name="İlçe Adı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21336E8-CD18-4AF7-8D5D-46408F2AFC28}" name="Table114" displayName="Table114" ref="A3:K6" totalsRowCount="1" headerRowDxfId="70">
  <autoFilter ref="A3:K5" xr:uid="{B2B40CC5-DB88-438F-9529-CF64E18DD599}"/>
  <tableColumns count="11">
    <tableColumn id="1" xr3:uid="{B01369B4-6E1D-46F8-BBB6-39FFAC03A3CA}" name="Proje Adı" dataDxfId="69" totalsRowDxfId="68"/>
    <tableColumn id="2" xr3:uid="{26623D49-3F2D-4CAB-988A-73F09BD6CAD3}" name="Toplam Yıl Ödeneği" totalsRowFunction="custom" totalsRowDxfId="67">
      <totalsRowFormula>SUBTOTAL(109,B4:B5)</totalsRowFormula>
    </tableColumn>
    <tableColumn id="3" xr3:uid="{AAEB7FDF-9A23-4062-82A8-4B16FB57589E}" name="Toplam Proje Tutarı" totalsRowFunction="custom" totalsRowDxfId="66">
      <totalsRowFormula>SUBTOTAL(109,C4:C5)</totalsRowFormula>
    </tableColumn>
    <tableColumn id="4" xr3:uid="{6A759379-BD69-4E5C-B668-47889CD28D7A}" name="Önceki Yıllar Toplam Harcaması" totalsRowFunction="custom" totalsRowDxfId="65">
      <totalsRowFormula>SUBTOTAL(109,D4:D5)</totalsRowFormula>
    </tableColumn>
    <tableColumn id="5" xr3:uid="{EFEA006F-A741-435F-BCC2-88F016009CF3}" name="Yılı Harcama Tutarı" totalsRowFunction="custom" totalsRowDxfId="64">
      <totalsRowFormula>SUBTOTAL(109,E4:E5)</totalsRowFormula>
    </tableColumn>
    <tableColumn id="6" xr3:uid="{0C302AB9-2921-4A8F-ABB9-5C542D8C0493}" name="Toplam Harcama Tutarı" totalsRowFunction="custom" totalsRowDxfId="63">
      <totalsRowFormula>SUBTOTAL(109,F4:F5)</totalsRowFormula>
    </tableColumn>
    <tableColumn id="7" xr3:uid="{8691CC6A-4E6A-493C-8D39-049128B0BCC8}" name="Nakdi Gerçekleşme Oranı" totalsRowLabel="0%" totalsRowDxfId="62"/>
    <tableColumn id="8" xr3:uid="{6D121AEC-B80C-46D6-8A22-9D17625B47E0}" name="Dönem Nakdi Gerçekleşme Oranı" totalsRowLabel="0%" totalsRowDxfId="61"/>
    <tableColumn id="9" xr3:uid="{AD09900A-4766-45EB-84C3-4E8A9578B3A4}" name="Yılı Harcama Oranı" totalsRowLabel="0%" totalsRowDxfId="60"/>
    <tableColumn id="10" xr3:uid="{241AB181-0923-4792-8DBC-6EEB1ABD2134}" name="Fiziki Gerçekleşme Oranı"/>
    <tableColumn id="12" xr3:uid="{6AFF94C4-244B-4D8E-8227-E49D47F26359}" name="İlçe Adı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DDDE052-499A-40F3-BCCC-CADFFDD475E1}" name="Table115" displayName="Table115" ref="A3:K15" totalsRowCount="1" headerRowDxfId="59">
  <autoFilter ref="A3:K14" xr:uid="{7C1C14E2-CADA-42CF-83BB-B4FF8F9C54F2}"/>
  <tableColumns count="11">
    <tableColumn id="1" xr3:uid="{B51ED9D2-C296-478B-B5B3-4E9DD9B88658}" name="Proje Adı" dataDxfId="58" totalsRowDxfId="57"/>
    <tableColumn id="2" xr3:uid="{9437992B-30FE-4902-B6E6-9B3B6EA5007C}" name="Toplam Yıl Ödeneği" totalsRowFunction="custom" totalsRowDxfId="56">
      <totalsRowFormula>SUBTOTAL(109,B4:B14)</totalsRowFormula>
    </tableColumn>
    <tableColumn id="3" xr3:uid="{5AA07862-DDA1-4190-BA34-2DECCEBE2A43}" name="Toplam Proje Tutarı" totalsRowFunction="custom" totalsRowDxfId="55">
      <totalsRowFormula>SUBTOTAL(109,C4:C14)</totalsRowFormula>
    </tableColumn>
    <tableColumn id="4" xr3:uid="{58AFD9F9-63B6-4A1A-A3AE-D0188E12918A}" name="Önceki Yıllar Toplam Harcaması" totalsRowFunction="custom" totalsRowDxfId="54">
      <totalsRowFormula>SUBTOTAL(109,D4:D14)</totalsRowFormula>
    </tableColumn>
    <tableColumn id="5" xr3:uid="{1BBD322A-0B3E-4233-9B82-FF368B6C2A97}" name="Yılı Harcama Tutarı" totalsRowFunction="custom" totalsRowDxfId="53">
      <totalsRowFormula>SUBTOTAL(109,E4:E14)</totalsRowFormula>
    </tableColumn>
    <tableColumn id="6" xr3:uid="{D3626DCF-75EB-486B-8525-7EC3A90D4732}" name="Toplam Harcama Tutarı" totalsRowFunction="custom" totalsRowDxfId="52">
      <totalsRowFormula>SUBTOTAL(109,F4:F14)</totalsRowFormula>
    </tableColumn>
    <tableColumn id="7" xr3:uid="{4073A7A3-B8A1-4770-9D00-765C044FA98E}" name="Nakdi Gerçekleşme Oranı" totalsRowLabel="84%" totalsRowDxfId="51"/>
    <tableColumn id="8" xr3:uid="{1F5A6122-4BE2-4CA5-9560-232E0C3BC0CD}" name="Dönem Nakdi Gerçekleşme Oranı" totalsRowLabel="0%" totalsRowDxfId="50"/>
    <tableColumn id="9" xr3:uid="{C89C8A1B-CBFC-48BC-8046-7540A10F0DB7}" name="Yılı Harcama Oranı" totalsRowLabel="0%" totalsRowDxfId="49"/>
    <tableColumn id="10" xr3:uid="{01F1FF26-F7AD-4BB5-93A0-5C091489196B}" name="Fiziki Gerçekleşme Oranı"/>
    <tableColumn id="12" xr3:uid="{5F5B5801-836B-4E43-948C-1BFBBA744C80}" name="İlçe Adı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88E527D-5FFB-4AA9-97EE-BB56CCD5C75F}" name="Table116" displayName="Table116" ref="A3:K17" totalsRowCount="1" headerRowDxfId="48">
  <autoFilter ref="A3:K16" xr:uid="{90E30773-5228-423F-A829-6DEB871AF749}"/>
  <tableColumns count="11">
    <tableColumn id="1" xr3:uid="{88A95D68-20E7-4019-9EC2-5A670AA825D7}" name="Proje Adı" dataDxfId="47" totalsRowDxfId="46"/>
    <tableColumn id="2" xr3:uid="{0063E077-3B9C-4D34-A656-30CC80E5C202}" name="Toplam Yıl Ödeneği" totalsRowFunction="custom" totalsRowDxfId="45">
      <totalsRowFormula>SUBTOTAL(109,B4:B16)</totalsRowFormula>
    </tableColumn>
    <tableColumn id="3" xr3:uid="{615F2E06-66E9-4D18-AECD-FF1209D6097C}" name="Toplam Proje Tutarı" totalsRowFunction="custom" totalsRowDxfId="44">
      <totalsRowFormula>SUBTOTAL(109,C4:C16)</totalsRowFormula>
    </tableColumn>
    <tableColumn id="4" xr3:uid="{F9065C84-9FD6-4BB2-9583-F94E6290CBA8}" name="Önceki Yıllar Toplam Harcaması" totalsRowFunction="custom" totalsRowDxfId="43">
      <totalsRowFormula>SUBTOTAL(109,D4:D16)</totalsRowFormula>
    </tableColumn>
    <tableColumn id="5" xr3:uid="{A54BD901-41A6-4AC5-9FFA-1DE7F98ABB8C}" name="Yılı Harcama Tutarı" totalsRowFunction="custom" totalsRowDxfId="42">
      <totalsRowFormula>SUBTOTAL(109,E4:E16)</totalsRowFormula>
    </tableColumn>
    <tableColumn id="6" xr3:uid="{B3969AC1-AF44-4C62-B4AD-E56F627DDA06}" name="Toplam Harcama Tutarı" totalsRowFunction="custom" totalsRowDxfId="41">
      <totalsRowFormula>SUBTOTAL(109,F4:F16)</totalsRowFormula>
    </tableColumn>
    <tableColumn id="7" xr3:uid="{21F371DE-CFAB-4BDE-9320-1A287D5B34F9}" name="Nakdi Gerçekleşme Oranı" totalsRowLabel="7%" totalsRowDxfId="40"/>
    <tableColumn id="8" xr3:uid="{343C921F-CBEE-4D8B-870E-933C87153F42}" name="Dönem Nakdi Gerçekleşme Oranı" totalsRowLabel="1%" totalsRowDxfId="39"/>
    <tableColumn id="9" xr3:uid="{DE7B2D9E-8C2B-4B67-9576-D65407F4A4DA}" name="Yılı Harcama Oranı" totalsRowLabel="1%" totalsRowDxfId="38"/>
    <tableColumn id="10" xr3:uid="{FC6D8566-7A93-4CA7-AB17-ABD15BC0B59C}" name="Fiziki Gerçekleşme Oranı"/>
    <tableColumn id="12" xr3:uid="{23C71DD8-A4FE-45CD-BF05-6556A9FC2488}" name="İlçe Adı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38C3AA-4202-4F3E-8EB3-E671A85BABCE}" name="Table117" displayName="Table117" ref="A3:K16" totalsRowCount="1" headerRowDxfId="37">
  <autoFilter ref="A3:K15" xr:uid="{16F15D32-6E0A-4BF0-9134-18BEA030F440}"/>
  <tableColumns count="11">
    <tableColumn id="1" xr3:uid="{2477BDB6-C1AA-4804-97AB-61264B01AB73}" name="Proje Adı" dataDxfId="36" totalsRowDxfId="35"/>
    <tableColumn id="2" xr3:uid="{F8C5FAF8-52CB-4968-850C-0AD572339E12}" name="Toplam Yıl Ödeneği" totalsRowFunction="custom" totalsRowDxfId="34">
      <totalsRowFormula>SUBTOTAL(109,B4:B15)</totalsRowFormula>
    </tableColumn>
    <tableColumn id="3" xr3:uid="{209BAFE4-CABA-467B-94DD-F7D04DC16D91}" name="Toplam Proje Tutarı" totalsRowFunction="custom" totalsRowDxfId="33">
      <totalsRowFormula>SUBTOTAL(109,C4:C15)</totalsRowFormula>
    </tableColumn>
    <tableColumn id="4" xr3:uid="{81A7740D-147B-403F-9476-F40214D302ED}" name="Önceki Yıllar Toplam Harcaması" totalsRowFunction="custom" totalsRowDxfId="32">
      <totalsRowFormula>SUBTOTAL(109,D4:D15)</totalsRowFormula>
    </tableColumn>
    <tableColumn id="5" xr3:uid="{82BE5572-8C3A-424D-8023-616C31EDC5E8}" name="Yılı Harcama Tutarı" totalsRowFunction="custom" totalsRowDxfId="31">
      <totalsRowFormula>SUBTOTAL(109,E4:E15)</totalsRowFormula>
    </tableColumn>
    <tableColumn id="6" xr3:uid="{C2A9BC42-815F-466D-84A0-5EA0697DC40E}" name="Toplam Harcama Tutarı" totalsRowFunction="custom" totalsRowDxfId="30">
      <totalsRowFormula>SUBTOTAL(109,F4:F15)</totalsRowFormula>
    </tableColumn>
    <tableColumn id="7" xr3:uid="{23CB0EA7-8A42-4BA8-81B2-4F4F5AAFFFB1}" name="Nakdi Gerçekleşme Oranı" totalsRowLabel="74%" totalsRowDxfId="29"/>
    <tableColumn id="8" xr3:uid="{56A0AEFD-E795-4CCB-9C14-F12FDCA1EE3E}" name="Dönem Nakdi Gerçekleşme Oranı" totalsRowLabel="97%" totalsRowDxfId="28"/>
    <tableColumn id="9" xr3:uid="{675D16B8-FDBA-4B72-B938-D7EFCD1EF3D1}" name="Yılı Harcama Oranı" totalsRowLabel="97%" totalsRowDxfId="27"/>
    <tableColumn id="10" xr3:uid="{E71943D3-CF53-4994-9CFE-FFCCE43C49F5}" name="Fiziki Gerçekleşme Oranı"/>
    <tableColumn id="12" xr3:uid="{6839AF02-6060-4DDF-975A-45AC19DE3710}" name="İlçe Adı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58A9B8B-349F-4FD3-8653-1B04E34418F2}" name="Table121" displayName="Table121" ref="A3:K15" totalsRowCount="1" headerRowDxfId="25" dataDxfId="26" totalsRowDxfId="23" tableBorderDxfId="22" totalsRowBorderDxfId="24">
  <autoFilter ref="A3:K14" xr:uid="{A1DCD734-7460-449C-AC6E-89E65CA8362D}"/>
  <tableColumns count="11">
    <tableColumn id="1" xr3:uid="{2AF6F35F-13D8-4A74-A207-A546F2167113}" name="Proje Adı" dataDxfId="21" totalsRowDxfId="20"/>
    <tableColumn id="2" xr3:uid="{25532FB8-5984-458A-9607-75B78932258E}" name="Toplam Yıl Ödeneği" totalsRowFunction="custom" dataDxfId="19" totalsRowDxfId="18">
      <totalsRowFormula>SUBTOTAL(109,B4:B14)</totalsRowFormula>
    </tableColumn>
    <tableColumn id="3" xr3:uid="{60FA1639-F71F-437A-B24B-14B4D8B83AD4}" name="Toplam Proje Tutarı" totalsRowFunction="custom" dataDxfId="17" totalsRowDxfId="16">
      <totalsRowFormula>SUBTOTAL(109,C4:C14)</totalsRowFormula>
    </tableColumn>
    <tableColumn id="4" xr3:uid="{B3BA7AAB-626D-4A8A-BEAB-B74EC0A2A26C}" name="Önceki Yıllar Toplam Harcaması" totalsRowFunction="custom" dataDxfId="15" totalsRowDxfId="14">
      <totalsRowFormula>SUBTOTAL(109,D4:D14)</totalsRowFormula>
    </tableColumn>
    <tableColumn id="5" xr3:uid="{046B2305-4CF0-4A59-BC9C-8849519A5CB2}" name="Yılı Harcama Tutarı" totalsRowFunction="custom" dataDxfId="13" totalsRowDxfId="12">
      <totalsRowFormula>SUBTOTAL(109,E4:E14)</totalsRowFormula>
    </tableColumn>
    <tableColumn id="6" xr3:uid="{7068571B-68CB-4DA5-A231-72BC69771E0F}" name="Toplam Harcama Tutarı" totalsRowFunction="custom" dataDxfId="11" totalsRowDxfId="10">
      <totalsRowFormula>SUBTOTAL(109,F4:F14)</totalsRowFormula>
    </tableColumn>
    <tableColumn id="7" xr3:uid="{9FAEC47D-0091-450F-B6DC-69A6D7AF840F}" name="Nakdi Gerçekleşme Oranı" totalsRowLabel="73%" dataDxfId="9" totalsRowDxfId="8"/>
    <tableColumn id="8" xr3:uid="{D5D59DC0-F8A6-4241-A21D-274FAFD61F44}" name="Dönem Nakdi Gerçekleşme Oranı" totalsRowLabel="50%" dataDxfId="7" totalsRowDxfId="6"/>
    <tableColumn id="9" xr3:uid="{C3D8F7E8-4921-43EF-8A18-BE4B56BC0331}" name="Yılı Harcama Oranı" totalsRowLabel="50%" dataDxfId="5" totalsRowDxfId="4"/>
    <tableColumn id="10" xr3:uid="{97B7E805-E895-407B-AF86-2A7AFF41CF1E}" name="Fiziki Gerçekleşme Oranı" dataDxfId="3" totalsRowDxfId="2"/>
    <tableColumn id="12" xr3:uid="{34C92CF2-B94C-41D7-AE93-A59926872658}" name="İlçe Adı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BAB281-33B3-4321-9962-ECF236130302}" name="Table1" displayName="Table1" ref="A2:K7" totalsRowCount="1" headerRowDxfId="211">
  <autoFilter ref="A2:K6" xr:uid="{15B09A1F-9B11-43B4-BB31-E09E7DC81761}"/>
  <tableColumns count="11">
    <tableColumn id="1" xr3:uid="{0FE5E6B9-45A2-4DDD-A66A-9230FC9665EB}" name="Yatırımcı Kuruluş" dataDxfId="210" totalsRowDxfId="209"/>
    <tableColumn id="2" xr3:uid="{46B3CCF5-259F-45E1-ADBE-FEA9CCF3556E}" name="Proje Sayısı" totalsRowFunction="custom" totalsRowDxfId="208">
      <totalsRowFormula>SUBTOTAL(109,B3:B6)</totalsRowFormula>
    </tableColumn>
    <tableColumn id="3" xr3:uid="{95E3E7D2-F13B-46A5-917E-D41B687D337B}" name="Toplam Yıl Ödeneği" totalsRowFunction="custom" totalsRowDxfId="207">
      <totalsRowFormula>SUBTOTAL(109,C3:C6)</totalsRowFormula>
    </tableColumn>
    <tableColumn id="4" xr3:uid="{B103F8F0-1DD1-47C0-AA82-A089A5DA909F}" name="Toplam Proje Tutarı" totalsRowFunction="custom" totalsRowDxfId="206">
      <totalsRowFormula>SUBTOTAL(109,D3:D6)</totalsRowFormula>
    </tableColumn>
    <tableColumn id="5" xr3:uid="{F859A83B-B2F9-495C-A510-DA641B90E89F}" name="Önceki Yıllar Toplam Harcaması" totalsRowFunction="custom" totalsRowDxfId="205">
      <totalsRowFormula>SUBTOTAL(109,E3:E6)</totalsRowFormula>
    </tableColumn>
    <tableColumn id="6" xr3:uid="{A423689D-2790-4F75-AFB6-1B2D91F76B64}" name="Yılı Harcama Tutarı" totalsRowFunction="custom" totalsRowDxfId="204">
      <totalsRowFormula>SUBTOTAL(109,F3:F6)</totalsRowFormula>
    </tableColumn>
    <tableColumn id="7" xr3:uid="{95076664-84EB-44D7-85CA-0A721F875563}" name="Toplam Harcama Tutarı" totalsRowFunction="custom" totalsRowDxfId="203">
      <totalsRowFormula>SUBTOTAL(109,G3:G6)</totalsRowFormula>
    </tableColumn>
    <tableColumn id="8" xr3:uid="{9C3A5934-085B-401B-B2D3-54ED3E184AB6}" name="Nakdi Gerçekleşme Oranı" totalsRowLabel="75%" totalsRowDxfId="202"/>
    <tableColumn id="9" xr3:uid="{886509F8-EC0E-4EEF-A75D-DCE360795F1C}" name="Dönem Nakdi Gerçekleşme Oranı" totalsRowLabel="57%" totalsRowDxfId="201"/>
    <tableColumn id="10" xr3:uid="{FD2C562C-7AFF-44B1-AF08-74ACDF5F68F4}" name="Yılı Harcama Oranı" totalsRowLabel="57%" totalsRowDxfId="200"/>
    <tableColumn id="11" xr3:uid="{87A4BD6E-CF46-4D91-B0CA-5EBF89EB7C55}" name="Fiziki Gerçekleşme Oranı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3A2D7F-716A-4577-9CA7-9EE3E82B04F3}" name="Table12" displayName="Table12" ref="A2:J12" totalsRowCount="1" headerRowDxfId="199">
  <autoFilter ref="A2:J11" xr:uid="{6C1C08A9-1535-4C03-9EAA-A074BB2BDA41}"/>
  <tableColumns count="10">
    <tableColumn id="1" xr3:uid="{FEA178ED-DEE5-49CC-AC6A-AA99B2176CB3}" name="Proje Sektörü" dataDxfId="198" totalsRowDxfId="197"/>
    <tableColumn id="2" xr3:uid="{E4693558-96EB-47B3-BEF5-B63FAC5D8838}" name="Proje Sayısı" totalsRowFunction="custom" totalsRowDxfId="196">
      <totalsRowFormula>SUBTOTAL(109,B3:B11)</totalsRowFormula>
    </tableColumn>
    <tableColumn id="3" xr3:uid="{200D0D11-8819-4E72-A8B1-844F7A512898}" name="Toplam Yıl Ödeneği" totalsRowFunction="custom" totalsRowDxfId="195">
      <totalsRowFormula>SUBTOTAL(109,C3:C11)</totalsRowFormula>
    </tableColumn>
    <tableColumn id="4" xr3:uid="{B6EC05CF-E287-4D71-A1FA-D72A012F71F2}" name="Toplam Proje Tutarı" totalsRowFunction="custom" totalsRowDxfId="194">
      <totalsRowFormula>SUBTOTAL(109,D3:D11)</totalsRowFormula>
    </tableColumn>
    <tableColumn id="5" xr3:uid="{0F0AC3FC-58E1-4219-A198-DAE88851180B}" name="Önceki Yıllar Toplam Harcaması" totalsRowFunction="custom" totalsRowDxfId="193">
      <totalsRowFormula>SUBTOTAL(109,E3:E11)</totalsRowFormula>
    </tableColumn>
    <tableColumn id="6" xr3:uid="{68C5E24E-5DB0-46AA-9E14-C6BA5E8FD343}" name="Yılı Harcama Tutarı" totalsRowFunction="custom" totalsRowDxfId="192">
      <totalsRowFormula>SUBTOTAL(109,F3:F11)</totalsRowFormula>
    </tableColumn>
    <tableColumn id="7" xr3:uid="{116985FE-F4B0-4A47-A1CB-58A08314751F}" name="Toplam Harcama Tutarı" totalsRowFunction="custom" totalsRowDxfId="191">
      <totalsRowFormula>SUBTOTAL(109,G3:G11)</totalsRowFormula>
    </tableColumn>
    <tableColumn id="8" xr3:uid="{10F5915C-ED88-429B-9F93-1449732F7B14}" name="Nakdi Gerçekleşme Oranı" totalsRowLabel="5%" totalsRowDxfId="190"/>
    <tableColumn id="9" xr3:uid="{9791B9E7-D067-4194-89F4-E6C6FCC39D98}" name="Yılı Harcama Oranı" totalsRowLabel="7%" totalsRowDxfId="189"/>
    <tableColumn id="10" xr3:uid="{EA65BDF8-2A2C-4D98-9F53-E19A4FB81D1A}" name="Fiziki Gerçekleşme Oranı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AC8B669-1BB6-433B-8356-0B4D5E8B936B}" name="Table119" displayName="Table119" ref="A3:J14" totalsRowCount="1" headerRowDxfId="188">
  <autoFilter ref="A3:J13" xr:uid="{F809E318-D2F3-4D83-81D1-9F56A4479087}"/>
  <tableColumns count="10">
    <tableColumn id="1" xr3:uid="{EBD01F8F-C28D-4AA9-B888-C4377E1BC21C}" name="İlçe" dataDxfId="187" totalsRowDxfId="186"/>
    <tableColumn id="2" xr3:uid="{4E01D2B7-0062-4ADA-9FEC-EA2D313434D8}" name="Proje Sayısı" totalsRowFunction="custom" totalsRowDxfId="185">
      <totalsRowFormula>SUBTOTAL(109,B4:B13)</totalsRowFormula>
    </tableColumn>
    <tableColumn id="3" xr3:uid="{2516AEC1-19A6-43A3-8F57-815F20BD7BE8}" name="Toplam Yıl Ödeneği" totalsRowFunction="custom" totalsRowDxfId="184">
      <totalsRowFormula>SUBTOTAL(109,C4:C13)</totalsRowFormula>
    </tableColumn>
    <tableColumn id="4" xr3:uid="{B33C26D5-D5EB-4DF7-BEC1-BB1CC96D2C32}" name="Toplam Proje Tutarı" totalsRowFunction="custom" totalsRowDxfId="183">
      <totalsRowFormula>SUBTOTAL(109,D4:D13)</totalsRowFormula>
    </tableColumn>
    <tableColumn id="5" xr3:uid="{DF2DB451-11F3-4C27-9434-32DA54848B02}" name="Önceki Yıllar Toplam Harcaması" totalsRowFunction="custom" totalsRowDxfId="182">
      <totalsRowFormula>SUBTOTAL(109,E4:E13)</totalsRowFormula>
    </tableColumn>
    <tableColumn id="6" xr3:uid="{8C354161-496F-42F4-A7B5-36638404E0B4}" name="Yılı Harcama Tutarı" totalsRowFunction="custom" totalsRowDxfId="181">
      <totalsRowFormula>SUBTOTAL(109,F4:F13)</totalsRowFormula>
    </tableColumn>
    <tableColumn id="7" xr3:uid="{71E11F69-8493-4C1C-8BB6-70A0FEDA0E91}" name="Toplam Harcama Tutarı" totalsRowFunction="custom" totalsRowDxfId="180">
      <totalsRowFormula>SUBTOTAL(109,G4:G13)</totalsRowFormula>
    </tableColumn>
    <tableColumn id="8" xr3:uid="{1B1F315D-4BAB-4869-84DE-B403D09A0942}" name="Nakdi Gerçekleşme Oranı"/>
    <tableColumn id="9" xr3:uid="{2B54B791-D5F0-432C-AA65-9E655DD97389}" name="Yılı Harcama Oranı"/>
    <tableColumn id="10" xr3:uid="{CB608C96-D5B1-48DA-A130-DDE364AC49AC}" name="Fiziki Gerçekleşme Oranı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B02C682-3770-42AA-8780-AF215C06C9F7}" name="Table15" displayName="Table15" ref="A2:K10" totalsRowCount="1" headerRowDxfId="179">
  <autoFilter ref="A2:K9" xr:uid="{335A4FF0-806A-4663-83D1-0CDEFDD93843}"/>
  <tableColumns count="11">
    <tableColumn id="1" xr3:uid="{288A9423-1C6A-41DD-8BBC-16C961DED217}" name="Proje Adı" dataDxfId="178" totalsRowDxfId="177"/>
    <tableColumn id="2" xr3:uid="{80ABF492-51C1-4560-BFB6-FEF7F8696399}" name="Toplam Yıl Ödeneği" totalsRowFunction="custom" totalsRowDxfId="176">
      <totalsRowFormula>SUBTOTAL(109,B3:B9)</totalsRowFormula>
    </tableColumn>
    <tableColumn id="3" xr3:uid="{7C354141-058F-461E-B382-D422EAF8F68C}" name="Toplam Proje Tutarı" totalsRowFunction="custom" totalsRowDxfId="175">
      <totalsRowFormula>SUBTOTAL(109,C3:C9)</totalsRowFormula>
    </tableColumn>
    <tableColumn id="4" xr3:uid="{90EE7ACE-509C-46C4-AFFD-06820AB75755}" name="Önceki Yıllar Toplam Harcaması" totalsRowFunction="custom" totalsRowDxfId="174">
      <totalsRowFormula>SUBTOTAL(109,D3:D9)</totalsRowFormula>
    </tableColumn>
    <tableColumn id="5" xr3:uid="{CD01E1A2-9DA5-44F2-BA16-214762882D7E}" name="Yılı Harcama Tutarı" totalsRowFunction="custom" totalsRowDxfId="173">
      <totalsRowFormula>SUBTOTAL(109,E3:E9)</totalsRowFormula>
    </tableColumn>
    <tableColumn id="6" xr3:uid="{76AB1BAF-0C11-4552-9B27-3E3E61BFAB00}" name="Toplam Harcama Tutarı" totalsRowFunction="custom" totalsRowDxfId="172">
      <totalsRowFormula>SUBTOTAL(109,F3:F9)</totalsRowFormula>
    </tableColumn>
    <tableColumn id="7" xr3:uid="{69DB7D9F-3369-449D-9647-47D8F8FCCA60}" name="Nakdi Gerçekleşme Oranı" totalsRowLabel="8%" totalsRowDxfId="171"/>
    <tableColumn id="8" xr3:uid="{3E420A03-DB7B-461D-8F71-535136FD6266}" name="Dönem Nakdi Gerçekleşme Oranı" totalsRowLabel="1%" totalsRowDxfId="170"/>
    <tableColumn id="9" xr3:uid="{F8338BF6-A809-4F07-9314-C79166A5CCAF}" name="Yılı Harcama Oranı" totalsRowLabel="1%" totalsRowDxfId="169"/>
    <tableColumn id="10" xr3:uid="{C614CB0F-6562-474B-A3A1-CC92911451EF}" name="Fiziki Gerçekleşme Oranı"/>
    <tableColumn id="12" xr3:uid="{B881B95E-135E-4B6B-9600-DFD1B8B4A4DB}" name="İlçe Adı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2423A0-3590-491E-B6F5-C49F44E326D3}" name="Table16" displayName="Table16" ref="A3:K46" totalsRowCount="1">
  <autoFilter ref="A3:K45" xr:uid="{10407686-FE61-4E7F-B363-6C35F826CFFF}"/>
  <tableColumns count="11">
    <tableColumn id="1" xr3:uid="{19832E71-41A5-45D5-9421-2229B8FD0551}" name="Proje Adı" dataDxfId="168" totalsRowDxfId="167"/>
    <tableColumn id="2" xr3:uid="{EA5B3633-7731-43B2-BAE0-45B07F39AFC3}" name="Toplam Yıl Ödeneği" totalsRowFunction="sum" totalsRowDxfId="166"/>
    <tableColumn id="3" xr3:uid="{18854516-5D1A-4A7F-A743-CFF44EF5DE79}" name="Toplam Proje Tutarı" totalsRowFunction="sum" totalsRowDxfId="165"/>
    <tableColumn id="4" xr3:uid="{F103EE3A-6A01-4099-B6F7-25AA5477DAE7}" name="Önceki Yıllar Toplam Harcaması" totalsRowFunction="sum" totalsRowDxfId="164"/>
    <tableColumn id="5" xr3:uid="{FA8BD0C6-C648-44CA-8D72-DC276E2E770F}" name="Yılı Harcama Tutarı" totalsRowFunction="sum" totalsRowDxfId="163"/>
    <tableColumn id="6" xr3:uid="{ACDBCCB0-877C-4087-817F-F0C85028BD1B}" name="Toplam Harcama Tutarı" totalsRowFunction="sum" totalsRowDxfId="162"/>
    <tableColumn id="7" xr3:uid="{586E3EF8-F381-4D0F-AF70-DA44732C03B7}" name="Nakdi Gerçekleşme Oranı" totalsRowLabel="12%" totalsRowDxfId="161"/>
    <tableColumn id="8" xr3:uid="{40A9B3EA-4945-4196-A1C7-CAC1DF3353AE}" name="Dönem Nakdi Gerçekleşme Oranı" totalsRowLabel="0%" totalsRowDxfId="160"/>
    <tableColumn id="9" xr3:uid="{68E8FA29-DFDC-47DD-80DA-2D518F9599C2}" name="Yılı Harcama Oranı" totalsRowLabel="0%" totalsRowDxfId="159"/>
    <tableColumn id="10" xr3:uid="{EAA78B0F-27D7-4E1E-B7A8-7FCC8D6658B8}" name="Fiziki Gerçekleşme Oranı"/>
    <tableColumn id="12" xr3:uid="{81FD8E71-CF55-45E8-BEEF-DA3CF170C496}" name="İlçe Adı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0F4FE1-C475-4726-98C0-45301F372455}" name="Table18" displayName="Table18" ref="A3:K25" totalsRowCount="1" headerRowDxfId="158">
  <autoFilter ref="A3:K24" xr:uid="{192D029D-B089-4A85-88D1-425212FBEA01}"/>
  <tableColumns count="11">
    <tableColumn id="1" xr3:uid="{EA8C91D4-7ABA-4B5D-A726-328FFEB87B58}" name="Proje Adı" dataDxfId="157" totalsRowDxfId="156"/>
    <tableColumn id="2" xr3:uid="{FBC8879F-5CB1-4184-BE26-A7AD6C94BA61}" name="Toplam Yıl Ödeneği" totalsRowFunction="custom" totalsRowDxfId="155">
      <totalsRowFormula>SUBTOTAL(109,B4:B24)</totalsRowFormula>
    </tableColumn>
    <tableColumn id="3" xr3:uid="{935C558F-EC80-45B9-AFAB-07564EE190B1}" name="Toplam Proje Tutarı" totalsRowFunction="custom" totalsRowDxfId="154">
      <totalsRowFormula>SUBTOTAL(109,C4:C24)</totalsRowFormula>
    </tableColumn>
    <tableColumn id="4" xr3:uid="{A0CA8E70-CFC8-469E-9254-DF4FEBB7AA43}" name="Önceki Yıllar Toplam Harcaması" totalsRowFunction="custom" totalsRowDxfId="153">
      <totalsRowFormula>SUBTOTAL(109,D4:D24)</totalsRowFormula>
    </tableColumn>
    <tableColumn id="5" xr3:uid="{522E8707-14F3-4852-AC79-07B3574A8A6D}" name="Yılı Harcama Tutarı" totalsRowFunction="custom" totalsRowDxfId="152">
      <totalsRowFormula>SUBTOTAL(109,E4:E24)</totalsRowFormula>
    </tableColumn>
    <tableColumn id="6" xr3:uid="{BC88F574-7800-48A8-8EF5-DBBCD9C326A6}" name="Toplam Harcama Tutarı" totalsRowFunction="custom" totalsRowDxfId="151">
      <totalsRowFormula>SUBTOTAL(109,F4:F24)</totalsRowFormula>
    </tableColumn>
    <tableColumn id="7" xr3:uid="{A049C5A6-C070-4100-A4AE-10CEB79281E3}" name="Nakdi Gerçekleşme Oranı" totalsRowLabel="39%" totalsRowDxfId="150"/>
    <tableColumn id="8" xr3:uid="{040193A2-7E27-4433-B49E-A89CF0EAE042}" name="Dönem Nakdi Gerçekleşme Oranı" totalsRowLabel="2%" totalsRowDxfId="149"/>
    <tableColumn id="9" xr3:uid="{CBD7E8E6-A13F-417F-B6CD-B5E8F850E517}" name="Yılı Harcama Oranı" totalsRowLabel="2%" totalsRowDxfId="148"/>
    <tableColumn id="10" xr3:uid="{AA0E800D-6ECA-4148-8F47-2B9FD8B0E0C0}" name="Fiziki Gerçekleşme Oranı"/>
    <tableColumn id="12" xr3:uid="{93EFA485-4984-49DA-BC95-F3B67227A02C}" name="İlçe Adı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A11D44-8260-43A8-9949-469A1143520F}" name="Table19" displayName="Table19" ref="A3:K5" totalsRowCount="1" headerRowDxfId="147">
  <autoFilter ref="A3:K4" xr:uid="{3A5A4E30-BA0B-42E8-8785-BC4F679A789F}"/>
  <tableColumns count="11">
    <tableColumn id="1" xr3:uid="{35213905-D0DD-49A8-A778-CAC39048E9C4}" name="Proje Adı" dataDxfId="146" totalsRowDxfId="145"/>
    <tableColumn id="2" xr3:uid="{AF26BED5-B7B3-406B-83BB-D071C17D71C6}" name="Toplam Yıl Ödeneği" totalsRowFunction="custom" totalsRowDxfId="144">
      <totalsRowFormula>SUBTOTAL(109,B4)</totalsRowFormula>
    </tableColumn>
    <tableColumn id="3" xr3:uid="{EDEEC95D-925C-4020-8BCA-F8421FFA06AE}" name="Toplam Proje Tutarı" totalsRowFunction="custom" totalsRowDxfId="143">
      <totalsRowFormula>SUBTOTAL(109,C4)</totalsRowFormula>
    </tableColumn>
    <tableColumn id="4" xr3:uid="{F2668D46-E862-4E6E-AA52-35FBAE8DEC8B}" name="Önceki Yıllar Toplam Harcaması" totalsRowFunction="custom" totalsRowDxfId="142">
      <totalsRowFormula>SUBTOTAL(109,D4)</totalsRowFormula>
    </tableColumn>
    <tableColumn id="5" xr3:uid="{E710B921-3C41-42C7-83AE-224CFFD73DEC}" name="Yılı Harcama Tutarı" totalsRowFunction="custom" totalsRowDxfId="141">
      <totalsRowFormula>SUBTOTAL(109,E4)</totalsRowFormula>
    </tableColumn>
    <tableColumn id="6" xr3:uid="{7486F9D8-6F79-4459-8046-09338D03422A}" name="Toplam Harcama Tutarı" totalsRowFunction="custom" totalsRowDxfId="140">
      <totalsRowFormula>SUBTOTAL(109,F4)</totalsRowFormula>
    </tableColumn>
    <tableColumn id="7" xr3:uid="{9790276D-EB28-49FE-9607-7A7593152C82}" name="Nakdi Gerçekleşme Oranı" totalsRowLabel="59%" totalsRowDxfId="139"/>
    <tableColumn id="8" xr3:uid="{BF73E7D6-BEF2-40ED-9205-51447E3ACFE6}" name="Dönem Nakdi Gerçekleşme Oranı" totalsRowLabel="0%" totalsRowDxfId="138"/>
    <tableColumn id="9" xr3:uid="{3D9871E6-CB25-496E-9726-FA626BFBCF80}" name="Yılı Harcama Oranı" totalsRowLabel="0%" totalsRowDxfId="137"/>
    <tableColumn id="10" xr3:uid="{C6270276-1561-4D49-96FA-44618F2CB867}" name="Fiziki Gerçekleşme Oranı"/>
    <tableColumn id="12" xr3:uid="{85491338-241F-44DF-9CE2-E620276D5B66}" name="İlçe Adı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6B8CFE-6083-4705-8CE6-AB4BD6AB9B6C}" name="Table14" displayName="Table14" ref="A3:K9" totalsRowCount="1" headerRowDxfId="136">
  <autoFilter ref="A3:K8" xr:uid="{C6F282F0-D04F-4C98-A434-119DE4FA9CFD}"/>
  <tableColumns count="11">
    <tableColumn id="1" xr3:uid="{5C72E80C-AA38-4976-A111-C5977E855FCC}" name="Proje Adı" dataDxfId="135" totalsRowDxfId="134"/>
    <tableColumn id="2" xr3:uid="{57D8E307-DE8D-4ABE-A404-1C9EDE9B5EFE}" name="Toplam Yıl Ödeneği" totalsRowFunction="custom" totalsRowDxfId="133">
      <totalsRowFormula>SUBTOTAL(109,B4:B8)</totalsRowFormula>
    </tableColumn>
    <tableColumn id="3" xr3:uid="{A414C133-4A99-4F62-84CE-C440E414FB7B}" name="Toplam Proje Tutarı" totalsRowFunction="custom" totalsRowDxfId="132">
      <totalsRowFormula>SUBTOTAL(109,C4:C8)</totalsRowFormula>
    </tableColumn>
    <tableColumn id="4" xr3:uid="{65213248-3444-42A3-98D6-421C1275C079}" name="Önceki Yıllar Toplam Harcaması" totalsRowFunction="custom" totalsRowDxfId="131">
      <totalsRowFormula>SUBTOTAL(109,D4:D8)</totalsRowFormula>
    </tableColumn>
    <tableColumn id="5" xr3:uid="{1FB50E94-9DBC-46F3-B010-1664ADB020F7}" name="Yılı Harcama Tutarı" totalsRowFunction="custom" totalsRowDxfId="130">
      <totalsRowFormula>SUBTOTAL(109,E4:E8)</totalsRowFormula>
    </tableColumn>
    <tableColumn id="6" xr3:uid="{9D3009F2-9381-4A3A-834C-F827DA89CCFD}" name="Toplam Harcama Tutarı" totalsRowFunction="custom" totalsRowDxfId="129">
      <totalsRowFormula>SUBTOTAL(109,F4:F8)</totalsRowFormula>
    </tableColumn>
    <tableColumn id="7" xr3:uid="{B1C8E712-FC46-493A-9E2A-00F999313CDF}" name="Nakdi Gerçekleşme Oranı" totalsRowLabel="0%" totalsRowDxfId="128"/>
    <tableColumn id="8" xr3:uid="{57C4E6D2-47DE-44DF-94E6-C577761E5C53}" name="Dönem Nakdi Gerçekleşme Oranı" totalsRowLabel="0%" totalsRowDxfId="127"/>
    <tableColumn id="9" xr3:uid="{1B3919F5-99EE-48A4-B83D-D8747F97D138}" name="Yılı Harcama Oranı" totalsRowLabel="0%" totalsRowDxfId="126"/>
    <tableColumn id="10" xr3:uid="{AC88A4BE-F328-4742-844F-E709E09DE08B}" name="Fiziki Gerçekleşme Oranı"/>
    <tableColumn id="12" xr3:uid="{636AB24B-685A-4F07-90F9-682675F12446}" name="İlçe Ad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opLeftCell="A16" zoomScaleNormal="100" workbookViewId="0">
      <selection activeCell="M5" sqref="M5"/>
    </sheetView>
  </sheetViews>
  <sheetFormatPr defaultRowHeight="15" x14ac:dyDescent="0.25"/>
  <cols>
    <col min="1" max="1" width="21.5703125" style="1" customWidth="1"/>
    <col min="3" max="3" width="12.5703125" customWidth="1"/>
    <col min="4" max="4" width="13.7109375" customWidth="1"/>
    <col min="5" max="5" width="14.85546875" customWidth="1"/>
    <col min="6" max="6" width="13.28515625" customWidth="1"/>
    <col min="7" max="7" width="14.5703125" customWidth="1"/>
  </cols>
  <sheetData>
    <row r="1" spans="1:10" ht="23.25" customHeight="1" x14ac:dyDescent="0.25">
      <c r="A1" s="13" t="s">
        <v>246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x14ac:dyDescent="0.25">
      <c r="A3" s="1" t="s">
        <v>10</v>
      </c>
      <c r="B3" s="2">
        <v>42</v>
      </c>
      <c r="C3" s="2">
        <v>447270510</v>
      </c>
      <c r="D3" s="2">
        <v>9367674251</v>
      </c>
      <c r="E3" s="2">
        <v>1081927281</v>
      </c>
      <c r="F3" s="2">
        <v>0</v>
      </c>
      <c r="G3" s="2">
        <v>1081927281</v>
      </c>
      <c r="H3" s="3">
        <v>0.11550000000000001</v>
      </c>
      <c r="I3" s="4" t="s">
        <v>26</v>
      </c>
      <c r="J3" s="4">
        <v>0.20119999999999999</v>
      </c>
    </row>
    <row r="4" spans="1:10" ht="45" x14ac:dyDescent="0.25">
      <c r="A4" s="1" t="s">
        <v>11</v>
      </c>
      <c r="B4" s="2">
        <v>7</v>
      </c>
      <c r="C4" s="2">
        <v>153182000</v>
      </c>
      <c r="D4" s="2">
        <v>290240000</v>
      </c>
      <c r="E4" s="2">
        <v>22349940</v>
      </c>
      <c r="F4" s="2">
        <v>1392460</v>
      </c>
      <c r="G4" s="2">
        <v>23742400</v>
      </c>
      <c r="H4" s="3">
        <v>8.1799999999999998E-2</v>
      </c>
      <c r="I4" s="4">
        <v>9.1000000000000004E-3</v>
      </c>
      <c r="J4" s="4">
        <v>0.1129</v>
      </c>
    </row>
    <row r="5" spans="1:10" ht="60" x14ac:dyDescent="0.25">
      <c r="A5" s="1" t="s">
        <v>12</v>
      </c>
      <c r="B5" s="2">
        <v>5</v>
      </c>
      <c r="C5" s="2">
        <v>9572952</v>
      </c>
      <c r="D5" s="2">
        <v>457000000</v>
      </c>
      <c r="E5" s="2">
        <v>108502898</v>
      </c>
      <c r="F5" s="2">
        <v>2823952</v>
      </c>
      <c r="G5" s="2">
        <v>111326850</v>
      </c>
      <c r="H5" s="3">
        <v>0.24360000000000001</v>
      </c>
      <c r="I5" s="4">
        <v>0.29499999999999998</v>
      </c>
      <c r="J5" s="4">
        <v>0.44</v>
      </c>
    </row>
    <row r="6" spans="1:10" ht="30" x14ac:dyDescent="0.25">
      <c r="A6" s="1" t="s">
        <v>13</v>
      </c>
      <c r="B6" s="2">
        <v>5</v>
      </c>
      <c r="C6" s="2">
        <v>176812602</v>
      </c>
      <c r="D6" s="2">
        <v>347072144</v>
      </c>
      <c r="E6" s="2">
        <v>5306249</v>
      </c>
      <c r="F6" s="2">
        <v>65438824</v>
      </c>
      <c r="G6" s="2">
        <v>70745074</v>
      </c>
      <c r="H6" s="3">
        <v>0.20380000000000001</v>
      </c>
      <c r="I6" s="4">
        <v>0.37009999999999998</v>
      </c>
      <c r="J6" s="4">
        <v>0.33200000000000002</v>
      </c>
    </row>
    <row r="7" spans="1:10" ht="45" x14ac:dyDescent="0.25">
      <c r="A7" s="1" t="s">
        <v>14</v>
      </c>
      <c r="B7" s="2">
        <v>2</v>
      </c>
      <c r="C7" s="2">
        <v>5740000</v>
      </c>
      <c r="D7" s="2">
        <v>5740000</v>
      </c>
      <c r="E7" s="2">
        <v>0</v>
      </c>
      <c r="F7" s="2">
        <v>0</v>
      </c>
      <c r="G7" s="2">
        <v>0</v>
      </c>
      <c r="H7" s="3">
        <v>0</v>
      </c>
      <c r="I7" s="4">
        <v>0</v>
      </c>
      <c r="J7" s="4">
        <v>0</v>
      </c>
    </row>
    <row r="8" spans="1:10" ht="30" x14ac:dyDescent="0.25">
      <c r="A8" s="1" t="s">
        <v>15</v>
      </c>
      <c r="B8" s="2">
        <v>1</v>
      </c>
      <c r="C8" s="2">
        <v>53554473</v>
      </c>
      <c r="D8" s="2">
        <v>833878800</v>
      </c>
      <c r="E8" s="2">
        <v>0</v>
      </c>
      <c r="F8" s="2">
        <v>0</v>
      </c>
      <c r="G8" s="2">
        <v>0</v>
      </c>
      <c r="H8" s="3">
        <v>0</v>
      </c>
      <c r="I8" s="4">
        <v>0</v>
      </c>
      <c r="J8" s="4">
        <v>0</v>
      </c>
    </row>
    <row r="9" spans="1:10" ht="45" x14ac:dyDescent="0.25">
      <c r="A9" s="1" t="s">
        <v>16</v>
      </c>
      <c r="B9" s="2">
        <v>1</v>
      </c>
      <c r="C9" s="2">
        <v>16600800</v>
      </c>
      <c r="D9" s="2">
        <v>16600800</v>
      </c>
      <c r="E9" s="2">
        <v>0</v>
      </c>
      <c r="F9" s="2">
        <v>2752763</v>
      </c>
      <c r="G9" s="2">
        <v>2752763</v>
      </c>
      <c r="H9" s="3">
        <v>0.1658</v>
      </c>
      <c r="I9" s="4">
        <v>0.1658</v>
      </c>
      <c r="J9" s="4">
        <v>0.1</v>
      </c>
    </row>
    <row r="10" spans="1:10" ht="30" x14ac:dyDescent="0.25">
      <c r="A10" s="1" t="s">
        <v>17</v>
      </c>
      <c r="B10" s="2">
        <v>12</v>
      </c>
      <c r="C10" s="2">
        <v>54585799</v>
      </c>
      <c r="D10" s="2">
        <v>210751299</v>
      </c>
      <c r="E10" s="2">
        <v>103129212</v>
      </c>
      <c r="F10" s="2">
        <v>53422458</v>
      </c>
      <c r="G10" s="2">
        <v>156551670</v>
      </c>
      <c r="H10" s="3">
        <v>0.74280000000000002</v>
      </c>
      <c r="I10" s="4">
        <v>0.97870000000000001</v>
      </c>
      <c r="J10" s="4">
        <v>0.92</v>
      </c>
    </row>
    <row r="11" spans="1:10" ht="30" x14ac:dyDescent="0.25">
      <c r="A11" s="1" t="s">
        <v>18</v>
      </c>
      <c r="B11" s="2">
        <v>11</v>
      </c>
      <c r="C11" s="2">
        <v>16774555</v>
      </c>
      <c r="D11" s="2">
        <v>1558779617</v>
      </c>
      <c r="E11" s="2">
        <v>1316131375</v>
      </c>
      <c r="F11" s="2">
        <v>0</v>
      </c>
      <c r="G11" s="2">
        <v>1316131375</v>
      </c>
      <c r="H11" s="3">
        <v>0.84430000000000005</v>
      </c>
      <c r="I11" s="4">
        <v>0</v>
      </c>
      <c r="J11" s="4">
        <v>0.20910000000000001</v>
      </c>
    </row>
    <row r="12" spans="1:10" ht="30" x14ac:dyDescent="0.25">
      <c r="A12" s="1" t="s">
        <v>19</v>
      </c>
      <c r="B12" s="2">
        <v>13</v>
      </c>
      <c r="C12" s="2">
        <v>30051014</v>
      </c>
      <c r="D12" s="2">
        <v>405213376</v>
      </c>
      <c r="E12" s="2">
        <v>0</v>
      </c>
      <c r="F12" s="2">
        <v>284933</v>
      </c>
      <c r="G12" s="2">
        <v>284933</v>
      </c>
      <c r="H12" s="3">
        <v>6.9999999999999999E-4</v>
      </c>
      <c r="I12" s="4">
        <v>9.4999999999999998E-3</v>
      </c>
      <c r="J12" s="4">
        <v>9.4999999999999998E-3</v>
      </c>
    </row>
    <row r="13" spans="1:10" ht="30" x14ac:dyDescent="0.25">
      <c r="A13" s="1" t="s">
        <v>20</v>
      </c>
      <c r="B13" s="2">
        <v>5</v>
      </c>
      <c r="C13" s="2">
        <v>62828200</v>
      </c>
      <c r="D13" s="2">
        <v>62828200</v>
      </c>
      <c r="E13" s="2">
        <v>0</v>
      </c>
      <c r="F13" s="2">
        <v>0</v>
      </c>
      <c r="G13" s="2">
        <v>0</v>
      </c>
      <c r="H13" s="3">
        <v>0</v>
      </c>
      <c r="I13" s="4">
        <v>0</v>
      </c>
      <c r="J13" s="4">
        <v>0</v>
      </c>
    </row>
    <row r="14" spans="1:10" ht="30" x14ac:dyDescent="0.25">
      <c r="A14" s="1" t="s">
        <v>239</v>
      </c>
      <c r="B14" s="2">
        <v>2</v>
      </c>
      <c r="C14" s="2">
        <v>24002000</v>
      </c>
      <c r="D14" s="2">
        <v>167100000</v>
      </c>
      <c r="E14" s="2">
        <v>27000</v>
      </c>
      <c r="F14" s="2">
        <v>0</v>
      </c>
      <c r="G14" s="2">
        <v>27000</v>
      </c>
      <c r="H14" s="3">
        <v>2.0000000000000001E-4</v>
      </c>
      <c r="I14" s="4">
        <v>0</v>
      </c>
      <c r="J14" s="4">
        <v>0</v>
      </c>
    </row>
    <row r="15" spans="1:10" ht="30" x14ac:dyDescent="0.25">
      <c r="A15" s="1" t="s">
        <v>21</v>
      </c>
      <c r="B15" s="2">
        <v>5</v>
      </c>
      <c r="C15" s="2">
        <v>3215534</v>
      </c>
      <c r="D15" s="2">
        <v>3215534</v>
      </c>
      <c r="E15" s="2">
        <v>0</v>
      </c>
      <c r="F15" s="2">
        <v>1250120</v>
      </c>
      <c r="G15" s="2">
        <v>1250120</v>
      </c>
      <c r="H15" s="3">
        <v>0.38879999999999998</v>
      </c>
      <c r="I15" s="4">
        <v>0.38879999999999998</v>
      </c>
      <c r="J15" s="4">
        <v>0.35</v>
      </c>
    </row>
    <row r="16" spans="1:10" ht="30" x14ac:dyDescent="0.25">
      <c r="A16" s="1" t="s">
        <v>23</v>
      </c>
      <c r="B16" s="2">
        <v>1</v>
      </c>
      <c r="C16" s="2">
        <v>10000</v>
      </c>
      <c r="D16" s="2">
        <v>198283395</v>
      </c>
      <c r="E16" s="2">
        <v>115894339</v>
      </c>
      <c r="F16" s="2">
        <v>0</v>
      </c>
      <c r="G16" s="2">
        <v>115894339</v>
      </c>
      <c r="H16" s="3">
        <v>5.9999999999999995E-4</v>
      </c>
      <c r="I16" s="4">
        <v>0</v>
      </c>
      <c r="J16" s="4">
        <v>0.7</v>
      </c>
    </row>
    <row r="17" spans="1:10" ht="30" x14ac:dyDescent="0.25">
      <c r="A17" s="1" t="s">
        <v>24</v>
      </c>
      <c r="B17" s="2">
        <v>21</v>
      </c>
      <c r="C17" s="2">
        <v>1220801827</v>
      </c>
      <c r="D17" s="2">
        <v>20335246433</v>
      </c>
      <c r="E17" s="2">
        <v>7897345868</v>
      </c>
      <c r="F17" s="2">
        <v>27008827</v>
      </c>
      <c r="G17" s="2">
        <v>7924354695</v>
      </c>
      <c r="H17" s="3">
        <v>0.38969999999999999</v>
      </c>
      <c r="I17" s="4">
        <v>2.2100000000000002E-2</v>
      </c>
      <c r="J17" s="4">
        <v>0.20519999999999999</v>
      </c>
    </row>
    <row r="18" spans="1:10" ht="30" x14ac:dyDescent="0.25">
      <c r="A18" s="1" t="s">
        <v>25</v>
      </c>
      <c r="B18" s="2">
        <v>29</v>
      </c>
      <c r="C18" s="2">
        <v>43000000</v>
      </c>
      <c r="D18" s="2">
        <v>1463873198</v>
      </c>
      <c r="E18" s="2">
        <v>113741832</v>
      </c>
      <c r="F18" s="2">
        <v>0</v>
      </c>
      <c r="G18" s="2">
        <v>113741832</v>
      </c>
      <c r="H18" s="3">
        <v>7.7700000000000005E-2</v>
      </c>
      <c r="I18" s="4">
        <v>0</v>
      </c>
      <c r="J18" s="4">
        <v>0.41139999999999999</v>
      </c>
    </row>
    <row r="19" spans="1:10" ht="45" x14ac:dyDescent="0.25">
      <c r="A19" s="1" t="s">
        <v>22</v>
      </c>
      <c r="B19" s="2"/>
      <c r="C19" s="2"/>
      <c r="D19" s="2"/>
      <c r="E19" s="2"/>
      <c r="F19" s="2"/>
      <c r="G19" s="2"/>
      <c r="H19" s="3"/>
      <c r="I19" s="4"/>
      <c r="J19" s="4"/>
    </row>
    <row r="20" spans="1:10" x14ac:dyDescent="0.25">
      <c r="B20" s="2">
        <f t="shared" ref="B20:G20" si="0">SUBTOTAL(109,B3:B19)</f>
        <v>162</v>
      </c>
      <c r="C20" s="2">
        <f t="shared" si="0"/>
        <v>2318002266</v>
      </c>
      <c r="D20" s="2">
        <f t="shared" si="0"/>
        <v>35723497047</v>
      </c>
      <c r="E20" s="2">
        <f t="shared" si="0"/>
        <v>10764355994</v>
      </c>
      <c r="F20" s="2">
        <f t="shared" si="0"/>
        <v>154374337</v>
      </c>
      <c r="G20" s="2">
        <f t="shared" si="0"/>
        <v>10918730332</v>
      </c>
      <c r="H20" s="5" t="s">
        <v>28</v>
      </c>
      <c r="I20" s="5" t="s">
        <v>27</v>
      </c>
      <c r="J20" s="6" t="s">
        <v>27</v>
      </c>
    </row>
  </sheetData>
  <mergeCells count="1">
    <mergeCell ref="A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D1B8-03E8-44BD-8E0F-5DDC876A4730}">
  <dimension ref="A1:L33"/>
  <sheetViews>
    <sheetView topLeftCell="A4" workbookViewId="0">
      <selection activeCell="N5" sqref="N5"/>
    </sheetView>
  </sheetViews>
  <sheetFormatPr defaultRowHeight="15" x14ac:dyDescent="0.25"/>
  <cols>
    <col min="1" max="1" width="30" style="1" customWidth="1"/>
    <col min="2" max="2" width="13.42578125" customWidth="1"/>
    <col min="3" max="3" width="13.140625" customWidth="1"/>
    <col min="4" max="4" width="12.28515625" customWidth="1"/>
    <col min="6" max="6" width="11.5703125" customWidth="1"/>
  </cols>
  <sheetData>
    <row r="1" spans="1:12" x14ac:dyDescent="0.25">
      <c r="A1" s="13" t="s">
        <v>177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60" x14ac:dyDescent="0.25">
      <c r="A4" s="1" t="s">
        <v>148</v>
      </c>
      <c r="B4" s="2">
        <v>0</v>
      </c>
      <c r="C4" s="2">
        <v>16248707</v>
      </c>
      <c r="D4" s="2">
        <v>9282866.6199999992</v>
      </c>
      <c r="E4" s="2">
        <v>0</v>
      </c>
      <c r="F4" s="2">
        <v>9282866.6199999992</v>
      </c>
      <c r="G4" s="3">
        <v>0.57129878826666003</v>
      </c>
      <c r="H4" s="4">
        <v>0</v>
      </c>
      <c r="I4" s="4">
        <v>0</v>
      </c>
      <c r="J4" s="4">
        <v>0.8</v>
      </c>
      <c r="K4" t="s">
        <v>92</v>
      </c>
    </row>
    <row r="5" spans="1:12" ht="30" x14ac:dyDescent="0.25">
      <c r="A5" s="1" t="s">
        <v>149</v>
      </c>
      <c r="B5" s="2">
        <v>0</v>
      </c>
      <c r="C5" s="2">
        <v>2500000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0</v>
      </c>
      <c r="K5" t="s">
        <v>76</v>
      </c>
    </row>
    <row r="6" spans="1:12" ht="45" x14ac:dyDescent="0.25">
      <c r="A6" s="1" t="s">
        <v>150</v>
      </c>
      <c r="B6" s="2">
        <v>0</v>
      </c>
      <c r="C6" s="2">
        <v>44419799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</v>
      </c>
      <c r="K6" t="s">
        <v>52</v>
      </c>
    </row>
    <row r="7" spans="1:12" ht="45" x14ac:dyDescent="0.25">
      <c r="A7" s="1" t="s">
        <v>151</v>
      </c>
      <c r="B7" s="2">
        <v>0</v>
      </c>
      <c r="C7" s="2">
        <v>52197720</v>
      </c>
      <c r="D7" s="2">
        <v>35094156.829999998</v>
      </c>
      <c r="E7" s="2">
        <v>0</v>
      </c>
      <c r="F7" s="2">
        <v>35094156.829999998</v>
      </c>
      <c r="G7" s="3">
        <v>0.67233122117211197</v>
      </c>
      <c r="H7" s="4">
        <v>0</v>
      </c>
      <c r="I7" s="4">
        <v>0</v>
      </c>
      <c r="J7" s="4">
        <v>0.9</v>
      </c>
      <c r="K7" t="s">
        <v>52</v>
      </c>
    </row>
    <row r="8" spans="1:12" ht="30" x14ac:dyDescent="0.25">
      <c r="A8" s="1" t="s">
        <v>152</v>
      </c>
      <c r="B8" s="2">
        <v>0</v>
      </c>
      <c r="C8" s="2">
        <v>227488.95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0</v>
      </c>
      <c r="K8" t="s">
        <v>52</v>
      </c>
    </row>
    <row r="9" spans="1:12" ht="30" x14ac:dyDescent="0.25">
      <c r="A9" s="1" t="s">
        <v>153</v>
      </c>
      <c r="B9" s="2">
        <v>10000000</v>
      </c>
      <c r="C9" s="2">
        <v>22513200</v>
      </c>
      <c r="D9" s="2">
        <v>2582960.21</v>
      </c>
      <c r="E9" s="2">
        <v>0</v>
      </c>
      <c r="F9" s="2">
        <v>2582960.21</v>
      </c>
      <c r="G9" s="3">
        <v>0.114730922747544</v>
      </c>
      <c r="H9" s="4">
        <v>0</v>
      </c>
      <c r="I9" s="4">
        <v>0</v>
      </c>
      <c r="J9" s="4">
        <v>0.97</v>
      </c>
      <c r="K9" t="s">
        <v>52</v>
      </c>
    </row>
    <row r="10" spans="1:12" ht="30" x14ac:dyDescent="0.25">
      <c r="A10" s="1" t="s">
        <v>154</v>
      </c>
      <c r="B10" s="2">
        <v>0</v>
      </c>
      <c r="C10" s="2">
        <v>10339621</v>
      </c>
      <c r="D10" s="2">
        <v>0</v>
      </c>
      <c r="E10" s="2">
        <v>0</v>
      </c>
      <c r="F10" s="2">
        <v>0</v>
      </c>
      <c r="G10" s="3">
        <v>0</v>
      </c>
      <c r="H10" s="4">
        <v>0</v>
      </c>
      <c r="I10" s="4">
        <v>0</v>
      </c>
      <c r="J10" s="4">
        <v>0</v>
      </c>
      <c r="K10" t="s">
        <v>76</v>
      </c>
    </row>
    <row r="11" spans="1:12" ht="30" x14ac:dyDescent="0.25">
      <c r="A11" s="1" t="s">
        <v>155</v>
      </c>
      <c r="B11" s="2">
        <v>10000000</v>
      </c>
      <c r="C11" s="2">
        <v>25662824.629999999</v>
      </c>
      <c r="D11" s="2">
        <v>9628542.0999999996</v>
      </c>
      <c r="E11" s="2">
        <v>0</v>
      </c>
      <c r="F11" s="2">
        <v>9628542.0999999996</v>
      </c>
      <c r="G11" s="3">
        <v>0.37519416661345101</v>
      </c>
      <c r="H11" s="4">
        <v>0</v>
      </c>
      <c r="I11" s="4">
        <v>0</v>
      </c>
      <c r="J11" s="4">
        <v>0.4</v>
      </c>
      <c r="K11" t="s">
        <v>52</v>
      </c>
    </row>
    <row r="12" spans="1:12" ht="45" x14ac:dyDescent="0.25">
      <c r="A12" s="1" t="s">
        <v>156</v>
      </c>
      <c r="B12" s="2">
        <v>0</v>
      </c>
      <c r="C12" s="2">
        <v>433672</v>
      </c>
      <c r="D12" s="2">
        <v>381166.78</v>
      </c>
      <c r="E12" s="2">
        <v>0</v>
      </c>
      <c r="F12" s="2">
        <v>381166.78</v>
      </c>
      <c r="G12" s="3">
        <v>0.87892872954675405</v>
      </c>
      <c r="H12" s="4">
        <v>0</v>
      </c>
      <c r="I12" s="4">
        <v>0</v>
      </c>
      <c r="J12" s="4">
        <v>0.95</v>
      </c>
      <c r="K12" t="s">
        <v>52</v>
      </c>
    </row>
    <row r="13" spans="1:12" ht="30" x14ac:dyDescent="0.25">
      <c r="A13" s="1" t="s">
        <v>157</v>
      </c>
      <c r="B13" s="2">
        <v>0</v>
      </c>
      <c r="C13" s="2">
        <v>3356804</v>
      </c>
      <c r="D13" s="2">
        <v>2590775.23</v>
      </c>
      <c r="E13" s="2">
        <v>0</v>
      </c>
      <c r="F13" s="2">
        <v>2590775.23</v>
      </c>
      <c r="G13" s="3">
        <v>0.77179818362942798</v>
      </c>
      <c r="H13" s="4">
        <v>0</v>
      </c>
      <c r="I13" s="4">
        <v>0</v>
      </c>
      <c r="J13" s="4">
        <v>0.8</v>
      </c>
      <c r="K13" t="s">
        <v>52</v>
      </c>
    </row>
    <row r="14" spans="1:12" ht="30" x14ac:dyDescent="0.25">
      <c r="A14" s="1" t="s">
        <v>158</v>
      </c>
      <c r="B14" s="2">
        <v>0</v>
      </c>
      <c r="C14" s="2">
        <v>937534407</v>
      </c>
      <c r="D14" s="2">
        <v>0</v>
      </c>
      <c r="E14" s="2">
        <v>0</v>
      </c>
      <c r="F14" s="2">
        <v>0</v>
      </c>
      <c r="G14" s="3">
        <v>0</v>
      </c>
      <c r="H14" s="4">
        <v>0</v>
      </c>
      <c r="I14" s="4">
        <v>0</v>
      </c>
      <c r="J14" s="4">
        <v>0</v>
      </c>
      <c r="K14" t="s">
        <v>106</v>
      </c>
    </row>
    <row r="15" spans="1:12" ht="30" x14ac:dyDescent="0.25">
      <c r="A15" s="1" t="s">
        <v>159</v>
      </c>
      <c r="B15" s="2">
        <v>0</v>
      </c>
      <c r="C15" s="2">
        <v>2198465</v>
      </c>
      <c r="D15" s="2">
        <v>648261.05000000005</v>
      </c>
      <c r="E15" s="2">
        <v>0</v>
      </c>
      <c r="F15" s="2">
        <v>648261.05000000005</v>
      </c>
      <c r="G15" s="3">
        <v>0.29486985237426999</v>
      </c>
      <c r="H15" s="4">
        <v>0</v>
      </c>
      <c r="I15" s="4">
        <v>0</v>
      </c>
      <c r="J15" s="4">
        <v>0.35</v>
      </c>
      <c r="K15" t="s">
        <v>52</v>
      </c>
    </row>
    <row r="16" spans="1:12" ht="45" x14ac:dyDescent="0.25">
      <c r="A16" s="1" t="s">
        <v>160</v>
      </c>
      <c r="B16" s="2">
        <v>0</v>
      </c>
      <c r="C16" s="2">
        <v>4849285.62</v>
      </c>
      <c r="D16" s="2">
        <v>7140</v>
      </c>
      <c r="E16" s="2">
        <v>0</v>
      </c>
      <c r="F16" s="2">
        <v>7140</v>
      </c>
      <c r="G16" s="3">
        <v>1.4723818227065E-3</v>
      </c>
      <c r="H16" s="4">
        <v>0</v>
      </c>
      <c r="I16" s="4">
        <v>0</v>
      </c>
      <c r="J16" s="4">
        <v>0</v>
      </c>
      <c r="K16" t="s">
        <v>52</v>
      </c>
    </row>
    <row r="17" spans="1:11" ht="30" x14ac:dyDescent="0.25">
      <c r="A17" s="1" t="s">
        <v>161</v>
      </c>
      <c r="B17" s="2">
        <v>0</v>
      </c>
      <c r="C17" s="2">
        <v>19696978</v>
      </c>
      <c r="D17" s="2">
        <v>10965.5</v>
      </c>
      <c r="E17" s="2">
        <v>0</v>
      </c>
      <c r="F17" s="2">
        <v>10965.5</v>
      </c>
      <c r="G17" s="3">
        <v>5.5670976532542203E-4</v>
      </c>
      <c r="H17" s="4">
        <v>0</v>
      </c>
      <c r="I17" s="4">
        <v>0</v>
      </c>
      <c r="J17" s="4">
        <v>0</v>
      </c>
      <c r="K17" t="s">
        <v>66</v>
      </c>
    </row>
    <row r="18" spans="1:11" ht="45" x14ac:dyDescent="0.25">
      <c r="A18" s="1" t="s">
        <v>162</v>
      </c>
      <c r="B18" s="2">
        <v>0</v>
      </c>
      <c r="C18" s="2">
        <v>25516185</v>
      </c>
      <c r="D18" s="2">
        <v>0</v>
      </c>
      <c r="E18" s="2">
        <v>0</v>
      </c>
      <c r="F18" s="2">
        <v>0</v>
      </c>
      <c r="G18" s="3">
        <v>0</v>
      </c>
      <c r="H18" s="4">
        <v>0</v>
      </c>
      <c r="I18" s="4">
        <v>0</v>
      </c>
      <c r="J18" s="4">
        <v>0</v>
      </c>
      <c r="K18" t="s">
        <v>52</v>
      </c>
    </row>
    <row r="19" spans="1:11" ht="45" x14ac:dyDescent="0.25">
      <c r="A19" s="1" t="s">
        <v>163</v>
      </c>
      <c r="B19" s="2">
        <v>0</v>
      </c>
      <c r="C19" s="2">
        <v>18000000</v>
      </c>
      <c r="D19" s="2">
        <v>4742078</v>
      </c>
      <c r="E19" s="2">
        <v>0</v>
      </c>
      <c r="F19" s="2">
        <v>4742078</v>
      </c>
      <c r="G19" s="3">
        <v>0.26344877777777798</v>
      </c>
      <c r="H19" s="4">
        <v>0</v>
      </c>
      <c r="I19" s="4">
        <v>0</v>
      </c>
      <c r="J19" s="4">
        <v>0.96</v>
      </c>
      <c r="K19" t="s">
        <v>66</v>
      </c>
    </row>
    <row r="20" spans="1:11" ht="45" x14ac:dyDescent="0.25">
      <c r="A20" s="1" t="s">
        <v>164</v>
      </c>
      <c r="B20" s="2">
        <v>8000000</v>
      </c>
      <c r="C20" s="2">
        <v>8747355.5999999996</v>
      </c>
      <c r="D20" s="2">
        <v>518841.88</v>
      </c>
      <c r="E20" s="2">
        <v>0</v>
      </c>
      <c r="F20" s="2">
        <v>518841.88</v>
      </c>
      <c r="G20" s="3">
        <v>5.9314140607248197E-2</v>
      </c>
      <c r="H20" s="4">
        <v>0</v>
      </c>
      <c r="I20" s="4">
        <v>0</v>
      </c>
      <c r="J20" s="4">
        <v>0.8</v>
      </c>
      <c r="K20" t="s">
        <v>76</v>
      </c>
    </row>
    <row r="21" spans="1:11" ht="45" x14ac:dyDescent="0.25">
      <c r="A21" s="1" t="s">
        <v>165</v>
      </c>
      <c r="B21" s="2">
        <v>0</v>
      </c>
      <c r="C21" s="2">
        <v>1265000</v>
      </c>
      <c r="D21" s="2">
        <v>1109007.8500000001</v>
      </c>
      <c r="E21" s="2">
        <v>0</v>
      </c>
      <c r="F21" s="2">
        <v>1109007.8500000001</v>
      </c>
      <c r="G21" s="3">
        <v>0.87668604743083001</v>
      </c>
      <c r="H21" s="4">
        <v>0</v>
      </c>
      <c r="I21" s="4">
        <v>0</v>
      </c>
      <c r="J21" s="4">
        <v>0.88</v>
      </c>
      <c r="K21" t="s">
        <v>118</v>
      </c>
    </row>
    <row r="22" spans="1:11" ht="30" x14ac:dyDescent="0.25">
      <c r="A22" s="1" t="s">
        <v>166</v>
      </c>
      <c r="B22" s="2">
        <v>0</v>
      </c>
      <c r="C22" s="2">
        <v>6118031.3099999996</v>
      </c>
      <c r="D22" s="2">
        <v>53040</v>
      </c>
      <c r="E22" s="2">
        <v>0</v>
      </c>
      <c r="F22" s="2">
        <v>53040</v>
      </c>
      <c r="G22" s="3">
        <v>8.6694554690011898E-3</v>
      </c>
      <c r="H22" s="4">
        <v>0</v>
      </c>
      <c r="I22" s="4">
        <v>0</v>
      </c>
      <c r="J22" s="4">
        <v>0</v>
      </c>
      <c r="K22" t="s">
        <v>52</v>
      </c>
    </row>
    <row r="23" spans="1:11" ht="30" x14ac:dyDescent="0.25">
      <c r="A23" s="1" t="s">
        <v>167</v>
      </c>
      <c r="B23" s="2">
        <v>5000000</v>
      </c>
      <c r="C23" s="2">
        <v>25014530.859999999</v>
      </c>
      <c r="D23" s="2">
        <v>56000</v>
      </c>
      <c r="E23" s="2">
        <v>0</v>
      </c>
      <c r="F23" s="2">
        <v>56000</v>
      </c>
      <c r="G23" s="3">
        <v>2.2386987912512901E-3</v>
      </c>
      <c r="H23" s="4">
        <v>0</v>
      </c>
      <c r="I23" s="4">
        <v>0</v>
      </c>
      <c r="J23" s="4">
        <v>0</v>
      </c>
      <c r="K23" t="s">
        <v>106</v>
      </c>
    </row>
    <row r="24" spans="1:11" ht="30" x14ac:dyDescent="0.25">
      <c r="A24" s="1" t="s">
        <v>168</v>
      </c>
      <c r="B24" s="2">
        <v>0</v>
      </c>
      <c r="C24" s="2">
        <v>21493663.850000001</v>
      </c>
      <c r="D24" s="2">
        <v>20203349.469999999</v>
      </c>
      <c r="E24" s="2">
        <v>0</v>
      </c>
      <c r="F24" s="2">
        <v>20203349.469999999</v>
      </c>
      <c r="G24" s="3">
        <v>0.93996768587222501</v>
      </c>
      <c r="H24" s="4">
        <v>0</v>
      </c>
      <c r="I24" s="4">
        <v>0</v>
      </c>
      <c r="J24" s="4">
        <v>0.95</v>
      </c>
      <c r="K24" t="s">
        <v>118</v>
      </c>
    </row>
    <row r="25" spans="1:11" x14ac:dyDescent="0.25">
      <c r="A25" s="1" t="s">
        <v>169</v>
      </c>
      <c r="B25" s="2">
        <v>0</v>
      </c>
      <c r="C25" s="2">
        <v>15200000</v>
      </c>
      <c r="D25" s="2">
        <v>15196950.439999999</v>
      </c>
      <c r="E25" s="2">
        <v>0</v>
      </c>
      <c r="F25" s="2">
        <v>15196950.439999999</v>
      </c>
      <c r="G25" s="3">
        <v>0.99979937105263195</v>
      </c>
      <c r="H25" s="4">
        <v>0</v>
      </c>
      <c r="I25" s="4">
        <v>0</v>
      </c>
      <c r="J25" s="4">
        <v>0.99</v>
      </c>
      <c r="K25" t="s">
        <v>52</v>
      </c>
    </row>
    <row r="26" spans="1:11" ht="60" x14ac:dyDescent="0.25">
      <c r="A26" s="1" t="s">
        <v>170</v>
      </c>
      <c r="B26" s="2">
        <v>0</v>
      </c>
      <c r="C26" s="2">
        <v>2898002.55</v>
      </c>
      <c r="D26" s="2">
        <v>794367</v>
      </c>
      <c r="E26" s="2">
        <v>0</v>
      </c>
      <c r="F26" s="2">
        <v>794367</v>
      </c>
      <c r="G26" s="3">
        <v>0.27410845445943399</v>
      </c>
      <c r="H26" s="4">
        <v>0</v>
      </c>
      <c r="I26" s="4">
        <v>0</v>
      </c>
      <c r="J26" s="4">
        <v>0.4</v>
      </c>
      <c r="K26" t="s">
        <v>52</v>
      </c>
    </row>
    <row r="27" spans="1:11" ht="45" x14ac:dyDescent="0.25">
      <c r="A27" s="1" t="s">
        <v>171</v>
      </c>
      <c r="B27" s="2">
        <v>0</v>
      </c>
      <c r="C27" s="2">
        <v>92524899</v>
      </c>
      <c r="D27" s="2">
        <v>364100</v>
      </c>
      <c r="E27" s="2">
        <v>0</v>
      </c>
      <c r="F27" s="2">
        <v>364100</v>
      </c>
      <c r="G27" s="3">
        <v>3.9351569570478502E-3</v>
      </c>
      <c r="H27" s="4">
        <v>0</v>
      </c>
      <c r="I27" s="4">
        <v>0</v>
      </c>
      <c r="J27" s="4">
        <v>0.4</v>
      </c>
      <c r="K27" t="s">
        <v>76</v>
      </c>
    </row>
    <row r="28" spans="1:11" ht="30" x14ac:dyDescent="0.25">
      <c r="A28" s="1" t="s">
        <v>172</v>
      </c>
      <c r="B28" s="2">
        <v>10000000</v>
      </c>
      <c r="C28" s="2">
        <v>19530807.77</v>
      </c>
      <c r="D28" s="2">
        <v>3914480.93</v>
      </c>
      <c r="E28" s="2">
        <v>0</v>
      </c>
      <c r="F28" s="2">
        <v>3914480.93</v>
      </c>
      <c r="G28" s="3">
        <v>0.20042596169589999</v>
      </c>
      <c r="H28" s="4">
        <v>0</v>
      </c>
      <c r="I28" s="4">
        <v>0</v>
      </c>
      <c r="J28" s="4">
        <v>0.98</v>
      </c>
      <c r="K28" t="s">
        <v>106</v>
      </c>
    </row>
    <row r="29" spans="1:11" ht="45" x14ac:dyDescent="0.25">
      <c r="A29" s="1" t="s">
        <v>173</v>
      </c>
      <c r="B29" s="2">
        <v>0</v>
      </c>
      <c r="C29" s="2">
        <v>28137584.219999999</v>
      </c>
      <c r="D29" s="2">
        <v>4556992.32</v>
      </c>
      <c r="E29" s="2">
        <v>0</v>
      </c>
      <c r="F29" s="2">
        <v>4556992.32</v>
      </c>
      <c r="G29" s="3">
        <v>0.161953929106711</v>
      </c>
      <c r="H29" s="4">
        <v>0</v>
      </c>
      <c r="I29" s="4">
        <v>0</v>
      </c>
      <c r="J29" s="4">
        <v>0.2</v>
      </c>
      <c r="K29" t="s">
        <v>76</v>
      </c>
    </row>
    <row r="30" spans="1:11" ht="45" x14ac:dyDescent="0.25">
      <c r="A30" s="1" t="s">
        <v>174</v>
      </c>
      <c r="B30" s="2">
        <v>0</v>
      </c>
      <c r="C30" s="2">
        <v>39713299.240000002</v>
      </c>
      <c r="D30" s="2">
        <v>10140</v>
      </c>
      <c r="E30" s="2">
        <v>0</v>
      </c>
      <c r="F30" s="2">
        <v>10140</v>
      </c>
      <c r="G30" s="3">
        <v>2.5533008322277102E-4</v>
      </c>
      <c r="H30" s="4">
        <v>0</v>
      </c>
      <c r="I30" s="4">
        <v>0</v>
      </c>
      <c r="J30" s="4">
        <v>0</v>
      </c>
      <c r="K30" t="s">
        <v>118</v>
      </c>
    </row>
    <row r="31" spans="1:11" ht="45" x14ac:dyDescent="0.25">
      <c r="A31" s="1" t="s">
        <v>175</v>
      </c>
      <c r="B31" s="2">
        <v>0</v>
      </c>
      <c r="C31" s="2">
        <v>15065373</v>
      </c>
      <c r="D31" s="2">
        <v>1995650.2</v>
      </c>
      <c r="E31" s="2">
        <v>0</v>
      </c>
      <c r="F31" s="2">
        <v>1995650.2</v>
      </c>
      <c r="G31" s="3">
        <v>0.13246603320077099</v>
      </c>
      <c r="H31" s="4">
        <v>0</v>
      </c>
      <c r="I31" s="4">
        <v>0</v>
      </c>
      <c r="J31" s="4">
        <v>0.2</v>
      </c>
      <c r="K31" t="s">
        <v>66</v>
      </c>
    </row>
    <row r="32" spans="1:11" ht="30" x14ac:dyDescent="0.25">
      <c r="A32" s="1" t="s">
        <v>176</v>
      </c>
      <c r="B32" s="2">
        <v>0</v>
      </c>
      <c r="C32" s="2">
        <v>2469493.5299999998</v>
      </c>
      <c r="D32" s="2">
        <v>0</v>
      </c>
      <c r="E32" s="2">
        <v>0</v>
      </c>
      <c r="F32" s="2">
        <v>0</v>
      </c>
      <c r="G32" s="3">
        <v>0</v>
      </c>
      <c r="H32" s="4">
        <v>0</v>
      </c>
      <c r="I32" s="4">
        <v>0</v>
      </c>
      <c r="J32" s="4">
        <v>0</v>
      </c>
      <c r="K32" t="s">
        <v>106</v>
      </c>
    </row>
    <row r="33" spans="2:9" x14ac:dyDescent="0.25">
      <c r="B33" s="2">
        <f t="shared" ref="B33:F33" si="0">SUBTOTAL(109,B4:B32)</f>
        <v>43000000</v>
      </c>
      <c r="C33" s="2">
        <f t="shared" si="0"/>
        <v>1463873198.1299994</v>
      </c>
      <c r="D33" s="2">
        <f t="shared" si="0"/>
        <v>113741832.41000001</v>
      </c>
      <c r="E33" s="2">
        <f t="shared" si="0"/>
        <v>0</v>
      </c>
      <c r="F33" s="2">
        <f t="shared" si="0"/>
        <v>113741832.41000001</v>
      </c>
      <c r="G33" s="5" t="s">
        <v>59</v>
      </c>
      <c r="H33" s="5" t="s">
        <v>112</v>
      </c>
      <c r="I33" s="5" t="s">
        <v>112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45BD-8FFC-48C4-B810-6B6FAC9BF166}">
  <dimension ref="A1:L6"/>
  <sheetViews>
    <sheetView workbookViewId="0">
      <selection activeCell="I15" sqref="I15"/>
    </sheetView>
  </sheetViews>
  <sheetFormatPr defaultRowHeight="15" x14ac:dyDescent="0.25"/>
  <cols>
    <col min="1" max="1" width="32.7109375" style="1" customWidth="1"/>
    <col min="2" max="3" width="12.5703125" customWidth="1"/>
  </cols>
  <sheetData>
    <row r="1" spans="1:12" x14ac:dyDescent="0.25">
      <c r="A1" s="13" t="s">
        <v>239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x14ac:dyDescent="0.25">
      <c r="A4" s="1" t="s">
        <v>240</v>
      </c>
      <c r="B4" s="2">
        <v>2000</v>
      </c>
      <c r="C4" s="2">
        <v>108000000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  <c r="K4" t="s">
        <v>118</v>
      </c>
    </row>
    <row r="5" spans="1:12" ht="30" x14ac:dyDescent="0.25">
      <c r="A5" s="1" t="s">
        <v>241</v>
      </c>
      <c r="B5" s="2">
        <v>24000000</v>
      </c>
      <c r="C5" s="2">
        <v>59100000</v>
      </c>
      <c r="D5" s="2">
        <v>27000</v>
      </c>
      <c r="E5" s="2">
        <v>0</v>
      </c>
      <c r="F5" s="2">
        <v>27000</v>
      </c>
      <c r="G5" s="3">
        <v>4.56852791878173E-4</v>
      </c>
      <c r="H5" s="4">
        <v>0</v>
      </c>
      <c r="I5" s="4">
        <v>0</v>
      </c>
      <c r="J5" s="4">
        <v>0</v>
      </c>
      <c r="K5" t="s">
        <v>52</v>
      </c>
    </row>
    <row r="6" spans="1:12" x14ac:dyDescent="0.25">
      <c r="B6" s="2">
        <f t="shared" ref="B6:F6" si="0">SUBTOTAL(109,B4:B5)</f>
        <v>24002000</v>
      </c>
      <c r="C6" s="2">
        <f t="shared" si="0"/>
        <v>167100000</v>
      </c>
      <c r="D6" s="2">
        <f t="shared" si="0"/>
        <v>27000</v>
      </c>
      <c r="E6" s="2">
        <f t="shared" si="0"/>
        <v>0</v>
      </c>
      <c r="F6" s="2">
        <f t="shared" si="0"/>
        <v>27000</v>
      </c>
      <c r="G6" s="9" t="s">
        <v>242</v>
      </c>
      <c r="H6" s="5" t="s">
        <v>112</v>
      </c>
      <c r="I6" s="5" t="s">
        <v>112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D229-D894-4508-A7A0-2A185108F00E}">
  <dimension ref="A1:L9"/>
  <sheetViews>
    <sheetView workbookViewId="0">
      <selection activeCell="P4" sqref="P4"/>
    </sheetView>
  </sheetViews>
  <sheetFormatPr defaultRowHeight="15" x14ac:dyDescent="0.25"/>
  <cols>
    <col min="1" max="1" width="32" style="1" customWidth="1"/>
  </cols>
  <sheetData>
    <row r="1" spans="1:12" ht="18.7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60" x14ac:dyDescent="0.25">
      <c r="A4" s="1" t="s">
        <v>178</v>
      </c>
      <c r="B4" s="2">
        <v>802400</v>
      </c>
      <c r="C4" s="2">
        <v>802400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0.55000000000000004</v>
      </c>
      <c r="K4" t="s">
        <v>52</v>
      </c>
    </row>
    <row r="5" spans="1:12" ht="75" x14ac:dyDescent="0.25">
      <c r="A5" s="1" t="s">
        <v>179</v>
      </c>
      <c r="B5" s="2">
        <v>162840</v>
      </c>
      <c r="C5" s="2">
        <v>162840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0</v>
      </c>
      <c r="K5" t="s">
        <v>76</v>
      </c>
    </row>
    <row r="6" spans="1:12" ht="60" x14ac:dyDescent="0.25">
      <c r="A6" s="1" t="s">
        <v>180</v>
      </c>
      <c r="B6" s="2">
        <v>836625.86</v>
      </c>
      <c r="C6" s="2">
        <v>836625.86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0.2</v>
      </c>
      <c r="K6" t="s">
        <v>66</v>
      </c>
    </row>
    <row r="7" spans="1:12" ht="30" x14ac:dyDescent="0.25">
      <c r="A7" s="1" t="s">
        <v>181</v>
      </c>
      <c r="B7" s="2">
        <v>1250120</v>
      </c>
      <c r="C7" s="2">
        <v>1250120</v>
      </c>
      <c r="D7" s="2">
        <v>0</v>
      </c>
      <c r="E7" s="2">
        <v>1250120</v>
      </c>
      <c r="F7" s="2">
        <v>1250120</v>
      </c>
      <c r="G7" s="3">
        <v>1</v>
      </c>
      <c r="H7" s="4">
        <v>1</v>
      </c>
      <c r="I7" s="4">
        <v>1</v>
      </c>
      <c r="J7" s="4">
        <v>1</v>
      </c>
      <c r="K7" t="s">
        <v>66</v>
      </c>
    </row>
    <row r="8" spans="1:12" ht="60" x14ac:dyDescent="0.25">
      <c r="A8" s="1" t="s">
        <v>182</v>
      </c>
      <c r="B8" s="2">
        <v>163548</v>
      </c>
      <c r="C8" s="2">
        <v>163548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0</v>
      </c>
      <c r="K8" t="s">
        <v>128</v>
      </c>
    </row>
    <row r="9" spans="1:12" x14ac:dyDescent="0.25">
      <c r="B9" s="2">
        <f t="shared" ref="B9:F9" si="0">SUBTOTAL(109,B4:B8)</f>
        <v>3215533.86</v>
      </c>
      <c r="C9" s="2">
        <f t="shared" si="0"/>
        <v>3215533.86</v>
      </c>
      <c r="D9" s="2">
        <f t="shared" si="0"/>
        <v>0</v>
      </c>
      <c r="E9" s="2">
        <f t="shared" si="0"/>
        <v>1250120</v>
      </c>
      <c r="F9" s="2">
        <f t="shared" si="0"/>
        <v>1250120</v>
      </c>
      <c r="G9" s="5" t="s">
        <v>183</v>
      </c>
      <c r="H9" s="5" t="s">
        <v>183</v>
      </c>
      <c r="I9" s="5" t="s">
        <v>183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5B18-D980-4756-A258-B496719D161E}">
  <dimension ref="A1:L9"/>
  <sheetViews>
    <sheetView workbookViewId="0">
      <selection activeCell="M8" sqref="M8"/>
    </sheetView>
  </sheetViews>
  <sheetFormatPr defaultRowHeight="15" x14ac:dyDescent="0.25"/>
  <cols>
    <col min="1" max="1" width="31.85546875" style="1" customWidth="1"/>
    <col min="3" max="4" width="12" customWidth="1"/>
    <col min="6" max="6" width="11.85546875" customWidth="1"/>
  </cols>
  <sheetData>
    <row r="1" spans="1:12" ht="16.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45" x14ac:dyDescent="0.25">
      <c r="A4" s="1" t="s">
        <v>184</v>
      </c>
      <c r="B4" s="2">
        <v>2823951.57</v>
      </c>
      <c r="C4" s="2">
        <v>110000000</v>
      </c>
      <c r="D4" s="2">
        <v>40596736.789999999</v>
      </c>
      <c r="E4" s="2">
        <v>2823951.57</v>
      </c>
      <c r="F4" s="2">
        <v>43420688.359999999</v>
      </c>
      <c r="G4" s="3">
        <v>0.39473353054545501</v>
      </c>
      <c r="H4" s="4">
        <v>1</v>
      </c>
      <c r="I4" s="4">
        <v>1</v>
      </c>
      <c r="J4" s="4">
        <v>0.4</v>
      </c>
      <c r="K4" t="s">
        <v>52</v>
      </c>
    </row>
    <row r="5" spans="1:12" ht="45" x14ac:dyDescent="0.25">
      <c r="A5" s="1" t="s">
        <v>185</v>
      </c>
      <c r="B5" s="2">
        <v>2249000</v>
      </c>
      <c r="C5" s="2">
        <v>7000000</v>
      </c>
      <c r="D5" s="2">
        <v>4607200</v>
      </c>
      <c r="E5" s="2">
        <v>0</v>
      </c>
      <c r="F5" s="2">
        <v>4607200</v>
      </c>
      <c r="G5" s="3">
        <v>0.65817142857142896</v>
      </c>
      <c r="H5" s="4">
        <v>0</v>
      </c>
      <c r="I5" s="4">
        <v>0</v>
      </c>
      <c r="J5" s="4">
        <v>0.8</v>
      </c>
      <c r="K5" t="s">
        <v>66</v>
      </c>
    </row>
    <row r="6" spans="1:12" ht="30" x14ac:dyDescent="0.25">
      <c r="A6" s="1" t="s">
        <v>186</v>
      </c>
      <c r="B6" s="2">
        <v>4500000</v>
      </c>
      <c r="C6" s="2">
        <v>10000000</v>
      </c>
      <c r="D6" s="2">
        <v>4932000</v>
      </c>
      <c r="E6" s="2">
        <v>0</v>
      </c>
      <c r="F6" s="2">
        <v>4932000</v>
      </c>
      <c r="G6" s="3">
        <v>0.49320000000000003</v>
      </c>
      <c r="H6" s="4">
        <v>0</v>
      </c>
      <c r="I6" s="4">
        <v>0</v>
      </c>
      <c r="J6" s="4">
        <v>0.6</v>
      </c>
      <c r="K6" t="s">
        <v>66</v>
      </c>
    </row>
    <row r="7" spans="1:12" ht="45" x14ac:dyDescent="0.25">
      <c r="A7" s="1" t="s">
        <v>187</v>
      </c>
      <c r="B7" s="2">
        <v>0</v>
      </c>
      <c r="C7" s="2">
        <v>180000000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  <c r="K7" t="s">
        <v>52</v>
      </c>
    </row>
    <row r="8" spans="1:12" ht="45" x14ac:dyDescent="0.25">
      <c r="A8" s="1" t="s">
        <v>188</v>
      </c>
      <c r="B8" s="2">
        <v>0</v>
      </c>
      <c r="C8" s="2">
        <v>150000000</v>
      </c>
      <c r="D8" s="2">
        <v>58366961.460000001</v>
      </c>
      <c r="E8" s="2">
        <v>0</v>
      </c>
      <c r="F8" s="2">
        <v>58366961.460000001</v>
      </c>
      <c r="G8" s="3">
        <v>0.38911307639999998</v>
      </c>
      <c r="H8" s="4">
        <v>0</v>
      </c>
      <c r="I8" s="4">
        <v>0</v>
      </c>
      <c r="J8" s="4">
        <v>0.4</v>
      </c>
      <c r="K8" t="s">
        <v>52</v>
      </c>
    </row>
    <row r="9" spans="1:12" x14ac:dyDescent="0.25">
      <c r="B9" s="2">
        <f>SUBTOTAL(109,Table112[Toplam Yıl Ödeneği])</f>
        <v>9572951.5700000003</v>
      </c>
      <c r="C9" s="2">
        <f t="shared" ref="C9:F9" si="0">SUBTOTAL(109,C4:C8)</f>
        <v>457000000</v>
      </c>
      <c r="D9" s="2">
        <f t="shared" si="0"/>
        <v>108502898.25</v>
      </c>
      <c r="E9" s="2">
        <f t="shared" si="0"/>
        <v>2823951.57</v>
      </c>
      <c r="F9" s="2">
        <f t="shared" si="0"/>
        <v>111326849.81999999</v>
      </c>
      <c r="G9" s="5" t="s">
        <v>189</v>
      </c>
      <c r="H9" s="5" t="s">
        <v>190</v>
      </c>
      <c r="I9" s="5" t="s">
        <v>190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D7F7-2E83-42EC-8EB3-F5D9A949AA72}">
  <dimension ref="A1:L9"/>
  <sheetViews>
    <sheetView workbookViewId="0">
      <selection activeCell="N8" sqref="N8"/>
    </sheetView>
  </sheetViews>
  <sheetFormatPr defaultRowHeight="15" x14ac:dyDescent="0.25"/>
  <cols>
    <col min="1" max="1" width="29" style="1" customWidth="1"/>
    <col min="2" max="2" width="12.42578125" customWidth="1"/>
    <col min="3" max="3" width="12.140625" customWidth="1"/>
    <col min="4" max="4" width="12.5703125" customWidth="1"/>
    <col min="5" max="5" width="12.28515625" customWidth="1"/>
    <col min="6" max="6" width="12" customWidth="1"/>
  </cols>
  <sheetData>
    <row r="1" spans="1:12" ht="18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30" x14ac:dyDescent="0.25">
      <c r="A4" s="1" t="s">
        <v>191</v>
      </c>
      <c r="B4" s="2">
        <v>1031217.15</v>
      </c>
      <c r="C4" s="2">
        <v>4586400</v>
      </c>
      <c r="D4" s="2">
        <v>3555182.85</v>
      </c>
      <c r="E4" s="2">
        <v>665495.19999999995</v>
      </c>
      <c r="F4" s="2">
        <v>4220678.05</v>
      </c>
      <c r="G4" s="3">
        <v>0.92025947366125904</v>
      </c>
      <c r="H4" s="4">
        <v>0.64534923609445405</v>
      </c>
      <c r="I4" s="4">
        <v>0.64534923609445405</v>
      </c>
      <c r="J4" s="4">
        <v>0.8</v>
      </c>
      <c r="K4" t="s">
        <v>69</v>
      </c>
    </row>
    <row r="5" spans="1:12" ht="60" x14ac:dyDescent="0.25">
      <c r="A5" s="1" t="s">
        <v>192</v>
      </c>
      <c r="B5" s="2">
        <v>107334000</v>
      </c>
      <c r="C5" s="2">
        <v>214668000</v>
      </c>
      <c r="D5" s="2">
        <v>28575683</v>
      </c>
      <c r="E5" s="2">
        <v>4877663</v>
      </c>
      <c r="F5" s="2">
        <v>33453346.809999999</v>
      </c>
      <c r="G5" s="3">
        <v>0.155837604160844</v>
      </c>
      <c r="H5" s="4">
        <v>0.31167520832168699</v>
      </c>
      <c r="I5" s="4">
        <v>0.31167520832168699</v>
      </c>
      <c r="J5" s="4">
        <v>0.17</v>
      </c>
      <c r="K5" t="s">
        <v>52</v>
      </c>
    </row>
    <row r="6" spans="1:12" ht="30" x14ac:dyDescent="0.25">
      <c r="A6" s="1" t="s">
        <v>193</v>
      </c>
      <c r="B6" s="2">
        <v>46378440</v>
      </c>
      <c r="C6" s="2">
        <v>103063200</v>
      </c>
      <c r="D6" s="2">
        <v>23950356</v>
      </c>
      <c r="E6" s="2">
        <v>5916906</v>
      </c>
      <c r="F6" s="2">
        <v>29867261</v>
      </c>
      <c r="G6" s="3">
        <v>0.28979559144292</v>
      </c>
      <c r="H6" s="4">
        <v>0.64399020320649003</v>
      </c>
      <c r="I6" s="4">
        <v>0.64399020320649003</v>
      </c>
      <c r="J6" s="4">
        <v>0.27</v>
      </c>
      <c r="K6" t="s">
        <v>52</v>
      </c>
    </row>
    <row r="7" spans="1:12" ht="45" x14ac:dyDescent="0.25">
      <c r="A7" s="1" t="s">
        <v>194</v>
      </c>
      <c r="B7" s="2">
        <v>18040544.399999999</v>
      </c>
      <c r="C7" s="2">
        <v>18040544.399999999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  <c r="K7" t="s">
        <v>52</v>
      </c>
    </row>
    <row r="8" spans="1:12" x14ac:dyDescent="0.25">
      <c r="A8" s="1" t="s">
        <v>195</v>
      </c>
      <c r="B8" s="2">
        <v>4028400</v>
      </c>
      <c r="C8" s="2">
        <v>6714000</v>
      </c>
      <c r="D8" s="2">
        <v>1751066.6</v>
      </c>
      <c r="E8" s="2">
        <v>1452721.4</v>
      </c>
      <c r="F8" s="2">
        <v>3203788</v>
      </c>
      <c r="G8" s="3">
        <v>0.47718022043491198</v>
      </c>
      <c r="H8" s="4">
        <v>0.360619948366597</v>
      </c>
      <c r="I8" s="4">
        <v>0.360619948366597</v>
      </c>
      <c r="J8" s="4">
        <v>0.42</v>
      </c>
      <c r="K8" t="s">
        <v>106</v>
      </c>
    </row>
    <row r="9" spans="1:12" x14ac:dyDescent="0.25">
      <c r="B9" s="2">
        <f t="shared" ref="B9:F9" si="0">SUBTOTAL(109,B4:B8)</f>
        <v>176812601.55000001</v>
      </c>
      <c r="C9" s="2">
        <f t="shared" si="0"/>
        <v>347072144.39999998</v>
      </c>
      <c r="D9" s="2">
        <f t="shared" si="0"/>
        <v>57832288.450000003</v>
      </c>
      <c r="E9" s="2">
        <f t="shared" si="0"/>
        <v>12912785.6</v>
      </c>
      <c r="F9" s="2">
        <f t="shared" si="0"/>
        <v>70745073.859999999</v>
      </c>
      <c r="G9" s="5" t="s">
        <v>196</v>
      </c>
      <c r="H9" s="5" t="s">
        <v>27</v>
      </c>
      <c r="I9" s="5" t="s">
        <v>27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C29D-FC3B-4FE6-87A0-B2F6B7056925}">
  <dimension ref="A1:M6"/>
  <sheetViews>
    <sheetView workbookViewId="0">
      <selection activeCell="M4" sqref="M4"/>
    </sheetView>
  </sheetViews>
  <sheetFormatPr defaultRowHeight="15" x14ac:dyDescent="0.25"/>
  <cols>
    <col min="1" max="1" width="30.5703125" style="1" customWidth="1"/>
  </cols>
  <sheetData>
    <row r="1" spans="1:13" ht="17.25" customHeight="1" x14ac:dyDescent="0.25">
      <c r="A1" s="13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3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  <c r="M3" s="1"/>
    </row>
    <row r="4" spans="1:13" ht="75" x14ac:dyDescent="0.25">
      <c r="A4" s="1" t="s">
        <v>197</v>
      </c>
      <c r="B4" s="2">
        <v>3040000</v>
      </c>
      <c r="C4" s="2">
        <v>3040000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  <c r="K4" t="s">
        <v>128</v>
      </c>
    </row>
    <row r="5" spans="1:13" ht="75" x14ac:dyDescent="0.25">
      <c r="A5" s="1" t="s">
        <v>198</v>
      </c>
      <c r="B5" s="2">
        <v>2700000</v>
      </c>
      <c r="C5" s="2">
        <v>2700000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0</v>
      </c>
      <c r="K5" t="s">
        <v>92</v>
      </c>
    </row>
    <row r="6" spans="1:13" x14ac:dyDescent="0.25">
      <c r="B6" s="2">
        <f t="shared" ref="B6:F6" si="0">SUBTOTAL(109,B4:B5)</f>
        <v>5740000</v>
      </c>
      <c r="C6" s="2">
        <f t="shared" si="0"/>
        <v>5740000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5" t="s">
        <v>112</v>
      </c>
      <c r="H6" s="5" t="s">
        <v>112</v>
      </c>
      <c r="I6" s="5" t="s">
        <v>112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6D0C0-5AE8-43C2-B381-B1F799F53946}">
  <dimension ref="A1:L15"/>
  <sheetViews>
    <sheetView workbookViewId="0">
      <selection activeCell="L4" sqref="L4"/>
    </sheetView>
  </sheetViews>
  <sheetFormatPr defaultRowHeight="15" x14ac:dyDescent="0.25"/>
  <cols>
    <col min="1" max="1" width="28.7109375" style="1" customWidth="1"/>
    <col min="2" max="2" width="12.85546875" customWidth="1"/>
    <col min="3" max="3" width="14" customWidth="1"/>
    <col min="4" max="4" width="12.42578125" customWidth="1"/>
    <col min="6" max="6" width="14" customWidth="1"/>
  </cols>
  <sheetData>
    <row r="1" spans="1:12" ht="19.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30" x14ac:dyDescent="0.25">
      <c r="A4" s="1" t="s">
        <v>200</v>
      </c>
      <c r="B4" s="2">
        <v>173375</v>
      </c>
      <c r="C4" s="2">
        <v>9750000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  <c r="K4" t="s">
        <v>52</v>
      </c>
    </row>
    <row r="5" spans="1:12" ht="30" x14ac:dyDescent="0.25">
      <c r="A5" s="1" t="s">
        <v>201</v>
      </c>
      <c r="B5" s="2">
        <v>980406.4</v>
      </c>
      <c r="C5" s="2">
        <v>2292000</v>
      </c>
      <c r="D5" s="2">
        <v>1311593.6000000001</v>
      </c>
      <c r="E5" s="2">
        <v>0</v>
      </c>
      <c r="F5" s="2">
        <v>1311593.6000000001</v>
      </c>
      <c r="G5" s="3">
        <v>0.57224851657940701</v>
      </c>
      <c r="H5" s="4">
        <v>0</v>
      </c>
      <c r="I5" s="4">
        <v>0</v>
      </c>
      <c r="J5" s="4">
        <v>0.6</v>
      </c>
      <c r="K5" t="s">
        <v>52</v>
      </c>
    </row>
    <row r="6" spans="1:12" ht="60" x14ac:dyDescent="0.25">
      <c r="A6" s="1" t="s">
        <v>202</v>
      </c>
      <c r="B6" s="2">
        <v>2000</v>
      </c>
      <c r="C6" s="2">
        <v>8400000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</v>
      </c>
      <c r="K6" t="s">
        <v>52</v>
      </c>
    </row>
    <row r="7" spans="1:12" ht="30" x14ac:dyDescent="0.25">
      <c r="A7" s="1" t="s">
        <v>203</v>
      </c>
      <c r="B7" s="2">
        <v>0</v>
      </c>
      <c r="C7" s="2">
        <v>1328049676.5899999</v>
      </c>
      <c r="D7" s="2">
        <v>1311656554.6099999</v>
      </c>
      <c r="E7" s="2">
        <v>0</v>
      </c>
      <c r="F7" s="2">
        <v>1311656554.6099999</v>
      </c>
      <c r="G7" s="3">
        <v>0.98765624338534397</v>
      </c>
      <c r="H7" s="4">
        <v>0</v>
      </c>
      <c r="I7" s="4">
        <v>0</v>
      </c>
      <c r="J7" s="4">
        <v>1</v>
      </c>
      <c r="K7" t="s">
        <v>52</v>
      </c>
    </row>
    <row r="8" spans="1:12" ht="60" x14ac:dyDescent="0.25">
      <c r="A8" s="1" t="s">
        <v>204</v>
      </c>
      <c r="B8" s="2">
        <v>13002000</v>
      </c>
      <c r="C8" s="2">
        <v>132570000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0</v>
      </c>
      <c r="K8" t="s">
        <v>52</v>
      </c>
    </row>
    <row r="9" spans="1:12" ht="30" x14ac:dyDescent="0.25">
      <c r="A9" s="1" t="s">
        <v>205</v>
      </c>
      <c r="B9" s="2">
        <v>2000</v>
      </c>
      <c r="C9" s="2">
        <v>6750000</v>
      </c>
      <c r="D9" s="2">
        <v>0</v>
      </c>
      <c r="E9" s="2">
        <v>0</v>
      </c>
      <c r="F9" s="2">
        <v>0</v>
      </c>
      <c r="G9" s="3">
        <v>0</v>
      </c>
      <c r="H9" s="4">
        <v>0</v>
      </c>
      <c r="I9" s="4">
        <v>0</v>
      </c>
      <c r="J9" s="4">
        <v>0</v>
      </c>
      <c r="K9" t="s">
        <v>52</v>
      </c>
    </row>
    <row r="10" spans="1:12" ht="30" x14ac:dyDescent="0.25">
      <c r="A10" s="1" t="s">
        <v>206</v>
      </c>
      <c r="B10" s="2">
        <v>2606773.92</v>
      </c>
      <c r="C10" s="2">
        <v>7767940</v>
      </c>
      <c r="D10" s="2">
        <v>5161166</v>
      </c>
      <c r="E10" s="2">
        <v>0</v>
      </c>
      <c r="F10" s="2">
        <v>5161166</v>
      </c>
      <c r="G10" s="3">
        <v>0.407215690388958</v>
      </c>
      <c r="H10" s="4">
        <v>0</v>
      </c>
      <c r="I10" s="4">
        <v>0</v>
      </c>
      <c r="J10" s="4">
        <v>0.7</v>
      </c>
      <c r="K10" t="s">
        <v>106</v>
      </c>
    </row>
    <row r="11" spans="1:12" x14ac:dyDescent="0.25">
      <c r="A11" s="1" t="s">
        <v>207</v>
      </c>
      <c r="B11" s="2">
        <v>2000</v>
      </c>
      <c r="C11" s="2">
        <v>12000000</v>
      </c>
      <c r="D11" s="2">
        <v>0</v>
      </c>
      <c r="E11" s="2">
        <v>0</v>
      </c>
      <c r="F11" s="2">
        <v>0</v>
      </c>
      <c r="G11" s="3">
        <v>0</v>
      </c>
      <c r="H11" s="4">
        <v>0</v>
      </c>
      <c r="I11" s="4">
        <v>0</v>
      </c>
      <c r="J11" s="4">
        <v>0</v>
      </c>
      <c r="K11" t="s">
        <v>118</v>
      </c>
    </row>
    <row r="12" spans="1:12" x14ac:dyDescent="0.25">
      <c r="A12" s="1" t="s">
        <v>208</v>
      </c>
      <c r="B12" s="2">
        <v>2000</v>
      </c>
      <c r="C12" s="2">
        <v>24000000</v>
      </c>
      <c r="D12" s="2">
        <v>0</v>
      </c>
      <c r="E12" s="2">
        <v>0</v>
      </c>
      <c r="F12" s="2">
        <v>0</v>
      </c>
      <c r="G12" s="3">
        <v>0</v>
      </c>
      <c r="H12" s="4">
        <v>0</v>
      </c>
      <c r="I12" s="4">
        <v>0</v>
      </c>
      <c r="J12" s="4">
        <v>0</v>
      </c>
      <c r="K12" t="s">
        <v>76</v>
      </c>
    </row>
    <row r="13" spans="1:12" x14ac:dyDescent="0.25">
      <c r="A13" s="1" t="s">
        <v>209</v>
      </c>
      <c r="B13" s="2">
        <v>2000</v>
      </c>
      <c r="C13" s="2">
        <v>24000000</v>
      </c>
      <c r="D13" s="2">
        <v>0</v>
      </c>
      <c r="E13" s="2">
        <v>0</v>
      </c>
      <c r="F13" s="2">
        <v>0</v>
      </c>
      <c r="G13" s="3">
        <v>0</v>
      </c>
      <c r="H13" s="4">
        <v>0</v>
      </c>
      <c r="I13" s="4">
        <v>0</v>
      </c>
      <c r="J13" s="4">
        <v>0</v>
      </c>
      <c r="K13" t="s">
        <v>128</v>
      </c>
    </row>
    <row r="14" spans="1:12" ht="30" x14ac:dyDescent="0.25">
      <c r="A14" s="1" t="s">
        <v>210</v>
      </c>
      <c r="B14" s="2">
        <v>2000</v>
      </c>
      <c r="C14" s="2">
        <v>3200000</v>
      </c>
      <c r="D14" s="2">
        <v>0</v>
      </c>
      <c r="E14" s="2">
        <v>0</v>
      </c>
      <c r="F14" s="2">
        <v>0</v>
      </c>
      <c r="G14" s="3">
        <v>0</v>
      </c>
      <c r="H14" s="4">
        <v>0</v>
      </c>
      <c r="I14" s="4">
        <v>0</v>
      </c>
      <c r="J14" s="4">
        <v>0</v>
      </c>
      <c r="K14" t="s">
        <v>90</v>
      </c>
    </row>
    <row r="15" spans="1:12" x14ac:dyDescent="0.25">
      <c r="B15" s="2">
        <f t="shared" ref="B15:F15" si="0">SUBTOTAL(109,B4:B14)</f>
        <v>16774555.32</v>
      </c>
      <c r="C15" s="2">
        <f t="shared" si="0"/>
        <v>1558779616.5899999</v>
      </c>
      <c r="D15" s="2">
        <f t="shared" si="0"/>
        <v>1318129314.2099998</v>
      </c>
      <c r="E15" s="2">
        <f t="shared" si="0"/>
        <v>0</v>
      </c>
      <c r="F15" s="2">
        <f t="shared" si="0"/>
        <v>1318129314.2099998</v>
      </c>
      <c r="G15" s="5" t="s">
        <v>211</v>
      </c>
      <c r="H15" s="5" t="s">
        <v>112</v>
      </c>
      <c r="I15" s="5" t="s">
        <v>112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1B24-DE1E-4CBD-9B89-C5A637D475C3}">
  <dimension ref="A1:M17"/>
  <sheetViews>
    <sheetView workbookViewId="0">
      <selection activeCell="N5" sqref="N5"/>
    </sheetView>
  </sheetViews>
  <sheetFormatPr defaultRowHeight="15" x14ac:dyDescent="0.25"/>
  <cols>
    <col min="1" max="1" width="28.5703125" style="1" customWidth="1"/>
    <col min="2" max="3" width="12.42578125" customWidth="1"/>
  </cols>
  <sheetData>
    <row r="1" spans="1:13" s="7" customFormat="1" ht="18.7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3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  <c r="M3" s="1"/>
    </row>
    <row r="4" spans="1:13" ht="45" x14ac:dyDescent="0.25">
      <c r="A4" s="1" t="s">
        <v>212</v>
      </c>
      <c r="B4" s="2">
        <v>20500</v>
      </c>
      <c r="C4" s="2">
        <v>100000</v>
      </c>
      <c r="D4" s="2">
        <v>0</v>
      </c>
      <c r="E4" s="2">
        <v>20500</v>
      </c>
      <c r="F4" s="2">
        <v>20500</v>
      </c>
      <c r="G4" s="3">
        <v>0.20499999999999999</v>
      </c>
      <c r="H4" s="4">
        <v>1</v>
      </c>
      <c r="I4" s="4">
        <v>1</v>
      </c>
      <c r="J4" s="4">
        <v>0.3</v>
      </c>
      <c r="K4" t="s">
        <v>52</v>
      </c>
    </row>
    <row r="5" spans="1:13" ht="45" x14ac:dyDescent="0.25">
      <c r="A5" s="1" t="s">
        <v>213</v>
      </c>
      <c r="B5" s="2">
        <v>17250</v>
      </c>
      <c r="C5" s="2">
        <v>150000</v>
      </c>
      <c r="D5" s="2">
        <v>0</v>
      </c>
      <c r="E5" s="2">
        <v>13325</v>
      </c>
      <c r="F5" s="2">
        <v>13325</v>
      </c>
      <c r="G5" s="3">
        <v>8.8833333333333306E-2</v>
      </c>
      <c r="H5" s="4">
        <v>0.77246376811594197</v>
      </c>
      <c r="I5" s="4">
        <v>0.77246376811594197</v>
      </c>
      <c r="J5" s="4">
        <v>0.19</v>
      </c>
      <c r="K5" t="s">
        <v>52</v>
      </c>
    </row>
    <row r="6" spans="1:13" ht="30" x14ac:dyDescent="0.25">
      <c r="A6" s="1" t="s">
        <v>214</v>
      </c>
      <c r="B6" s="2">
        <v>1196321</v>
      </c>
      <c r="C6" s="2">
        <v>3734374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0.1</v>
      </c>
      <c r="K6" t="s">
        <v>52</v>
      </c>
    </row>
    <row r="7" spans="1:13" ht="30" x14ac:dyDescent="0.25">
      <c r="A7" s="1" t="s">
        <v>215</v>
      </c>
      <c r="B7" s="2">
        <v>28000000</v>
      </c>
      <c r="C7" s="2">
        <v>400000000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  <c r="K7" t="s">
        <v>52</v>
      </c>
    </row>
    <row r="8" spans="1:13" ht="45" x14ac:dyDescent="0.25">
      <c r="A8" s="1" t="s">
        <v>216</v>
      </c>
      <c r="B8" s="2">
        <v>9202</v>
      </c>
      <c r="C8" s="2">
        <v>79999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0.1</v>
      </c>
      <c r="K8" t="s">
        <v>52</v>
      </c>
    </row>
    <row r="9" spans="1:13" ht="30" x14ac:dyDescent="0.25">
      <c r="A9" s="1" t="s">
        <v>217</v>
      </c>
      <c r="B9" s="2">
        <v>55921</v>
      </c>
      <c r="C9" s="2">
        <v>65195</v>
      </c>
      <c r="D9" s="2">
        <v>0</v>
      </c>
      <c r="E9" s="2">
        <v>31220.18</v>
      </c>
      <c r="F9" s="2">
        <v>31220.18</v>
      </c>
      <c r="G9" s="3">
        <v>0.47887384001840599</v>
      </c>
      <c r="H9" s="4">
        <v>0.55829080309722601</v>
      </c>
      <c r="I9" s="4">
        <v>0.55829080309722601</v>
      </c>
      <c r="J9" s="4">
        <v>0.57999999999999996</v>
      </c>
      <c r="K9" t="s">
        <v>52</v>
      </c>
    </row>
    <row r="10" spans="1:13" ht="45" x14ac:dyDescent="0.25">
      <c r="A10" s="1" t="s">
        <v>218</v>
      </c>
      <c r="B10" s="2">
        <v>335032</v>
      </c>
      <c r="C10" s="2">
        <v>499996</v>
      </c>
      <c r="D10" s="2">
        <v>0</v>
      </c>
      <c r="E10" s="2">
        <v>0</v>
      </c>
      <c r="F10" s="2">
        <v>0</v>
      </c>
      <c r="G10" s="3">
        <v>0</v>
      </c>
      <c r="H10" s="4">
        <v>0</v>
      </c>
      <c r="I10" s="4">
        <v>0</v>
      </c>
      <c r="J10" s="4">
        <v>0.1</v>
      </c>
      <c r="K10" t="s">
        <v>52</v>
      </c>
    </row>
    <row r="11" spans="1:13" ht="30" x14ac:dyDescent="0.25">
      <c r="A11" s="1" t="s">
        <v>219</v>
      </c>
      <c r="B11" s="2">
        <v>4025</v>
      </c>
      <c r="C11" s="2">
        <v>35000</v>
      </c>
      <c r="D11" s="2">
        <v>0</v>
      </c>
      <c r="E11" s="2">
        <v>0</v>
      </c>
      <c r="F11" s="2">
        <v>0</v>
      </c>
      <c r="G11" s="3">
        <v>0</v>
      </c>
      <c r="H11" s="4">
        <v>0</v>
      </c>
      <c r="I11" s="4">
        <v>0</v>
      </c>
      <c r="J11" s="4">
        <v>0.1</v>
      </c>
      <c r="K11" t="s">
        <v>52</v>
      </c>
    </row>
    <row r="12" spans="1:13" ht="30" x14ac:dyDescent="0.25">
      <c r="A12" s="1" t="s">
        <v>220</v>
      </c>
      <c r="B12" s="2">
        <v>221007</v>
      </c>
      <c r="C12" s="2">
        <v>221007</v>
      </c>
      <c r="D12" s="2">
        <v>0</v>
      </c>
      <c r="E12" s="2">
        <v>211712.66</v>
      </c>
      <c r="F12" s="2">
        <v>211712.66</v>
      </c>
      <c r="G12" s="3">
        <v>0.95794549493907399</v>
      </c>
      <c r="H12" s="4">
        <v>0.95794549493907399</v>
      </c>
      <c r="I12" s="4">
        <v>0.95794549493907399</v>
      </c>
      <c r="J12" s="4">
        <v>0.96</v>
      </c>
      <c r="K12" t="s">
        <v>52</v>
      </c>
    </row>
    <row r="13" spans="1:13" ht="45" x14ac:dyDescent="0.25">
      <c r="A13" s="1" t="s">
        <v>221</v>
      </c>
      <c r="B13" s="2">
        <v>67006</v>
      </c>
      <c r="C13" s="2">
        <v>99996</v>
      </c>
      <c r="D13" s="2">
        <v>0</v>
      </c>
      <c r="E13" s="2">
        <v>0</v>
      </c>
      <c r="F13" s="2">
        <v>0</v>
      </c>
      <c r="G13" s="3">
        <v>0</v>
      </c>
      <c r="H13" s="4">
        <v>0</v>
      </c>
      <c r="I13" s="4">
        <v>0</v>
      </c>
      <c r="J13" s="4">
        <v>0.1</v>
      </c>
      <c r="K13" t="s">
        <v>52</v>
      </c>
    </row>
    <row r="14" spans="1:13" ht="30" x14ac:dyDescent="0.25">
      <c r="A14" s="1" t="s">
        <v>222</v>
      </c>
      <c r="B14" s="2">
        <v>2070</v>
      </c>
      <c r="C14" s="2">
        <v>17996</v>
      </c>
      <c r="D14" s="2">
        <v>0</v>
      </c>
      <c r="E14" s="2">
        <v>2049</v>
      </c>
      <c r="F14" s="2">
        <v>2049</v>
      </c>
      <c r="G14" s="3">
        <v>0.113858635252278</v>
      </c>
      <c r="H14" s="4">
        <v>0.98985507246376803</v>
      </c>
      <c r="I14" s="4">
        <v>0.98985507246376803</v>
      </c>
      <c r="J14" s="4">
        <v>0.21</v>
      </c>
      <c r="K14" t="s">
        <v>52</v>
      </c>
    </row>
    <row r="15" spans="1:13" ht="60" x14ac:dyDescent="0.25">
      <c r="A15" s="1" t="s">
        <v>223</v>
      </c>
      <c r="B15" s="2">
        <v>6125.8</v>
      </c>
      <c r="C15" s="2">
        <v>9998</v>
      </c>
      <c r="D15" s="2">
        <v>0</v>
      </c>
      <c r="E15" s="2">
        <v>6125.8</v>
      </c>
      <c r="F15" s="2">
        <v>6125.8</v>
      </c>
      <c r="G15" s="3">
        <v>0.61270254050810202</v>
      </c>
      <c r="H15" s="4">
        <v>1</v>
      </c>
      <c r="I15" s="4">
        <v>1</v>
      </c>
      <c r="J15" s="4">
        <v>0.71</v>
      </c>
      <c r="K15" t="s">
        <v>52</v>
      </c>
    </row>
    <row r="16" spans="1:13" ht="30" x14ac:dyDescent="0.25">
      <c r="A16" s="1" t="s">
        <v>224</v>
      </c>
      <c r="B16" s="2">
        <v>116554</v>
      </c>
      <c r="C16" s="2">
        <v>199815</v>
      </c>
      <c r="D16" s="2">
        <v>0</v>
      </c>
      <c r="E16" s="2">
        <v>0</v>
      </c>
      <c r="F16" s="2">
        <v>0</v>
      </c>
      <c r="G16" s="3">
        <v>0</v>
      </c>
      <c r="H16" s="4">
        <v>0</v>
      </c>
      <c r="I16" s="4">
        <v>0</v>
      </c>
      <c r="J16" s="4">
        <v>0.1</v>
      </c>
      <c r="K16" t="s">
        <v>52</v>
      </c>
    </row>
    <row r="17" spans="2:9" x14ac:dyDescent="0.25">
      <c r="B17" s="2">
        <f t="shared" ref="B17:F17" si="0">SUBTOTAL(109,B4:B16)</f>
        <v>30051013.800000001</v>
      </c>
      <c r="C17" s="2">
        <f t="shared" si="0"/>
        <v>405213376</v>
      </c>
      <c r="D17" s="2">
        <f t="shared" si="0"/>
        <v>0</v>
      </c>
      <c r="E17" s="2">
        <f t="shared" si="0"/>
        <v>284932.64</v>
      </c>
      <c r="F17" s="2">
        <f t="shared" si="0"/>
        <v>284932.64</v>
      </c>
      <c r="G17" s="5" t="s">
        <v>27</v>
      </c>
      <c r="H17" s="5" t="s">
        <v>60</v>
      </c>
      <c r="I17" s="5" t="s">
        <v>60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DCDB-DD90-4CC5-B239-CC383AFCC9AF}">
  <dimension ref="A1:M16"/>
  <sheetViews>
    <sheetView workbookViewId="0">
      <selection activeCell="M7" sqref="M7"/>
    </sheetView>
  </sheetViews>
  <sheetFormatPr defaultRowHeight="15" x14ac:dyDescent="0.25"/>
  <cols>
    <col min="1" max="1" width="29.85546875" style="1" customWidth="1"/>
    <col min="2" max="2" width="14.42578125" customWidth="1"/>
    <col min="3" max="3" width="12.5703125" customWidth="1"/>
    <col min="4" max="5" width="12.42578125" customWidth="1"/>
    <col min="6" max="6" width="11.7109375" customWidth="1"/>
  </cols>
  <sheetData>
    <row r="1" spans="1:13" ht="19.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3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  <c r="M3" s="1"/>
    </row>
    <row r="4" spans="1:13" ht="30" x14ac:dyDescent="0.25">
      <c r="A4" s="1" t="s">
        <v>225</v>
      </c>
      <c r="B4" s="2">
        <v>202387.20000000001</v>
      </c>
      <c r="C4" s="2">
        <v>202387.20000000001</v>
      </c>
      <c r="D4" s="2">
        <v>0</v>
      </c>
      <c r="E4" s="2">
        <v>202387.20000000001</v>
      </c>
      <c r="F4" s="2">
        <v>202387.20000000001</v>
      </c>
      <c r="G4" s="3">
        <v>1</v>
      </c>
      <c r="H4" s="4">
        <v>1</v>
      </c>
      <c r="I4" s="4">
        <v>1</v>
      </c>
      <c r="J4" s="4">
        <v>1</v>
      </c>
      <c r="K4" t="s">
        <v>128</v>
      </c>
    </row>
    <row r="5" spans="1:13" x14ac:dyDescent="0.25">
      <c r="A5" s="1" t="s">
        <v>226</v>
      </c>
      <c r="B5" s="2">
        <v>1</v>
      </c>
      <c r="C5" s="2">
        <v>1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1</v>
      </c>
      <c r="K5" t="s">
        <v>52</v>
      </c>
    </row>
    <row r="6" spans="1:13" ht="30" x14ac:dyDescent="0.25">
      <c r="A6" s="1" t="s">
        <v>227</v>
      </c>
      <c r="B6" s="2">
        <v>1</v>
      </c>
      <c r="C6" s="2">
        <v>1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0.95</v>
      </c>
      <c r="K6" t="s">
        <v>52</v>
      </c>
    </row>
    <row r="7" spans="1:13" x14ac:dyDescent="0.25">
      <c r="A7" s="1" t="s">
        <v>228</v>
      </c>
      <c r="B7" s="2">
        <v>46922340</v>
      </c>
      <c r="C7" s="2">
        <v>134619215</v>
      </c>
      <c r="D7" s="2">
        <v>87696875</v>
      </c>
      <c r="E7" s="2">
        <v>45759004</v>
      </c>
      <c r="F7" s="2">
        <v>133455879</v>
      </c>
      <c r="G7" s="3">
        <v>0.99135832132136603</v>
      </c>
      <c r="H7" s="4">
        <v>0.97520720407379502</v>
      </c>
      <c r="I7" s="4">
        <v>0.97520720407379502</v>
      </c>
      <c r="J7" s="4">
        <v>0.99</v>
      </c>
      <c r="K7" t="s">
        <v>52</v>
      </c>
    </row>
    <row r="8" spans="1:13" ht="30" x14ac:dyDescent="0.25">
      <c r="A8" s="1" t="s">
        <v>229</v>
      </c>
      <c r="B8" s="2">
        <v>1</v>
      </c>
      <c r="C8" s="2">
        <v>1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1</v>
      </c>
      <c r="K8" t="s">
        <v>52</v>
      </c>
    </row>
    <row r="9" spans="1:13" x14ac:dyDescent="0.25">
      <c r="A9" s="1" t="s">
        <v>230</v>
      </c>
      <c r="B9" s="2">
        <v>1</v>
      </c>
      <c r="C9" s="2">
        <v>1</v>
      </c>
      <c r="D9" s="2">
        <v>0</v>
      </c>
      <c r="E9" s="2">
        <v>0</v>
      </c>
      <c r="F9" s="2">
        <v>0</v>
      </c>
      <c r="G9" s="3">
        <v>0</v>
      </c>
      <c r="H9" s="4">
        <v>0</v>
      </c>
      <c r="I9" s="4">
        <v>0</v>
      </c>
      <c r="J9" s="4">
        <v>0.8</v>
      </c>
      <c r="K9" t="s">
        <v>128</v>
      </c>
    </row>
    <row r="10" spans="1:13" x14ac:dyDescent="0.25">
      <c r="A10" s="1" t="s">
        <v>231</v>
      </c>
      <c r="B10" s="2">
        <v>1</v>
      </c>
      <c r="C10" s="2">
        <v>1</v>
      </c>
      <c r="D10" s="2">
        <v>0</v>
      </c>
      <c r="E10" s="2">
        <v>0</v>
      </c>
      <c r="F10" s="2">
        <v>0</v>
      </c>
      <c r="G10" s="3">
        <v>0</v>
      </c>
      <c r="H10" s="4">
        <v>0</v>
      </c>
      <c r="I10" s="4">
        <v>0</v>
      </c>
      <c r="J10" s="4">
        <v>1</v>
      </c>
      <c r="K10" t="s">
        <v>52</v>
      </c>
    </row>
    <row r="11" spans="1:13" ht="30" x14ac:dyDescent="0.25">
      <c r="A11" s="1" t="s">
        <v>232</v>
      </c>
      <c r="B11" s="2">
        <v>4531375</v>
      </c>
      <c r="C11" s="2">
        <v>73000000</v>
      </c>
      <c r="D11" s="2">
        <v>15432337</v>
      </c>
      <c r="E11" s="2">
        <v>4531375</v>
      </c>
      <c r="F11" s="2">
        <v>19963712</v>
      </c>
      <c r="G11" s="3">
        <v>0.27347550684931499</v>
      </c>
      <c r="H11" s="4">
        <v>1</v>
      </c>
      <c r="I11" s="4">
        <v>1</v>
      </c>
      <c r="J11" s="4">
        <v>0.3</v>
      </c>
      <c r="K11" t="s">
        <v>52</v>
      </c>
    </row>
    <row r="12" spans="1:13" ht="45" x14ac:dyDescent="0.25">
      <c r="A12" s="1" t="s">
        <v>233</v>
      </c>
      <c r="B12" s="2">
        <v>7200</v>
      </c>
      <c r="C12" s="2">
        <v>7200</v>
      </c>
      <c r="D12" s="2">
        <v>0</v>
      </c>
      <c r="E12" s="2">
        <v>7200</v>
      </c>
      <c r="F12" s="2">
        <v>7200</v>
      </c>
      <c r="G12" s="3">
        <v>1</v>
      </c>
      <c r="H12" s="4">
        <v>1</v>
      </c>
      <c r="I12" s="4">
        <v>1</v>
      </c>
      <c r="J12" s="4">
        <v>1</v>
      </c>
      <c r="K12" t="s">
        <v>128</v>
      </c>
    </row>
    <row r="13" spans="1:13" ht="30" x14ac:dyDescent="0.25">
      <c r="A13" s="1" t="s">
        <v>234</v>
      </c>
      <c r="B13" s="2">
        <v>291652.09999999998</v>
      </c>
      <c r="C13" s="2">
        <v>291652.09999999998</v>
      </c>
      <c r="D13" s="2">
        <v>0</v>
      </c>
      <c r="E13" s="2">
        <v>291652.09999999998</v>
      </c>
      <c r="F13" s="2">
        <v>291652.09999999998</v>
      </c>
      <c r="G13" s="3">
        <v>1</v>
      </c>
      <c r="H13" s="4">
        <v>1</v>
      </c>
      <c r="I13" s="4">
        <v>1</v>
      </c>
      <c r="J13" s="4">
        <v>1</v>
      </c>
      <c r="K13" t="s">
        <v>66</v>
      </c>
    </row>
    <row r="14" spans="1:13" ht="30" x14ac:dyDescent="0.25">
      <c r="A14" s="1" t="s">
        <v>235</v>
      </c>
      <c r="B14" s="2">
        <v>1999998</v>
      </c>
      <c r="C14" s="2">
        <v>1999998</v>
      </c>
      <c r="D14" s="2">
        <v>0</v>
      </c>
      <c r="E14" s="2">
        <v>1999998</v>
      </c>
      <c r="F14" s="2">
        <v>1999998</v>
      </c>
      <c r="G14" s="3">
        <v>1</v>
      </c>
      <c r="H14" s="4">
        <v>1</v>
      </c>
      <c r="I14" s="4">
        <v>1</v>
      </c>
      <c r="J14" s="4">
        <v>1</v>
      </c>
      <c r="K14" t="s">
        <v>92</v>
      </c>
    </row>
    <row r="15" spans="1:13" ht="30" x14ac:dyDescent="0.25">
      <c r="A15" s="1" t="s">
        <v>236</v>
      </c>
      <c r="B15" s="2">
        <v>630841.24</v>
      </c>
      <c r="C15" s="2">
        <v>630841.24</v>
      </c>
      <c r="D15" s="2">
        <v>0</v>
      </c>
      <c r="E15" s="2">
        <v>630841.24</v>
      </c>
      <c r="F15" s="2">
        <v>630841.24</v>
      </c>
      <c r="G15" s="3">
        <v>1</v>
      </c>
      <c r="H15" s="4">
        <v>1</v>
      </c>
      <c r="I15" s="4">
        <v>1</v>
      </c>
      <c r="J15" s="4">
        <v>1</v>
      </c>
      <c r="K15" t="s">
        <v>106</v>
      </c>
    </row>
    <row r="16" spans="1:13" x14ac:dyDescent="0.25">
      <c r="B16" s="2">
        <f t="shared" ref="B16:F16" si="0">SUBTOTAL(109,B4:B15)</f>
        <v>54585798.540000007</v>
      </c>
      <c r="C16" s="2">
        <f t="shared" si="0"/>
        <v>210751298.53999999</v>
      </c>
      <c r="D16" s="2">
        <f t="shared" si="0"/>
        <v>103129212</v>
      </c>
      <c r="E16" s="2">
        <f t="shared" si="0"/>
        <v>53422457.540000007</v>
      </c>
      <c r="F16" s="2">
        <f t="shared" si="0"/>
        <v>156551669.53999999</v>
      </c>
      <c r="G16" s="5" t="s">
        <v>237</v>
      </c>
      <c r="H16" s="5" t="s">
        <v>238</v>
      </c>
      <c r="I16" s="5" t="s">
        <v>238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D5E1-6C58-4DEF-B7BC-B7E6285DC505}">
  <sheetPr>
    <pageSetUpPr fitToPage="1"/>
  </sheetPr>
  <dimension ref="A1:K15"/>
  <sheetViews>
    <sheetView tabSelected="1" zoomScaleNormal="100" workbookViewId="0">
      <selection activeCell="N6" sqref="N6"/>
    </sheetView>
  </sheetViews>
  <sheetFormatPr defaultRowHeight="15" x14ac:dyDescent="0.25"/>
  <cols>
    <col min="1" max="1" width="31.42578125" style="15" customWidth="1"/>
    <col min="2" max="2" width="11.28515625" style="15" customWidth="1"/>
    <col min="3" max="3" width="14.28515625" style="15" customWidth="1"/>
    <col min="4" max="4" width="13" style="15" customWidth="1"/>
    <col min="5" max="5" width="13.42578125" style="15" customWidth="1"/>
    <col min="6" max="6" width="11.28515625" style="15" customWidth="1"/>
    <col min="7" max="7" width="15.140625" style="15" customWidth="1"/>
    <col min="8" max="8" width="9.140625" style="15"/>
    <col min="9" max="9" width="13.140625" style="15" customWidth="1"/>
    <col min="10" max="10" width="9.140625" style="15"/>
    <col min="11" max="11" width="10.85546875" style="17" customWidth="1"/>
    <col min="12" max="16384" width="9.140625" style="15"/>
  </cols>
  <sheetData>
    <row r="1" spans="1:11" ht="27.75" customHeight="1" x14ac:dyDescent="0.2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16"/>
    </row>
    <row r="3" spans="1:11" ht="75" x14ac:dyDescent="0.25">
      <c r="A3" s="23" t="s">
        <v>49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29</v>
      </c>
      <c r="I3" s="18" t="s">
        <v>8</v>
      </c>
      <c r="J3" s="18" t="s">
        <v>9</v>
      </c>
      <c r="K3" s="24" t="s">
        <v>50</v>
      </c>
    </row>
    <row r="4" spans="1:11" ht="44.25" customHeight="1" x14ac:dyDescent="0.25">
      <c r="A4" s="25" t="s">
        <v>247</v>
      </c>
      <c r="B4" s="19">
        <v>1704066.41</v>
      </c>
      <c r="C4" s="19">
        <v>2224303</v>
      </c>
      <c r="D4" s="19">
        <v>180997.31</v>
      </c>
      <c r="E4" s="19">
        <v>1704066.41</v>
      </c>
      <c r="F4" s="19">
        <v>1885063.72</v>
      </c>
      <c r="G4" s="20">
        <v>0.84748513129730996</v>
      </c>
      <c r="H4" s="21">
        <v>1</v>
      </c>
      <c r="I4" s="21">
        <v>1</v>
      </c>
      <c r="J4" s="21">
        <v>1</v>
      </c>
      <c r="K4" s="26" t="s">
        <v>110</v>
      </c>
    </row>
    <row r="5" spans="1:11" ht="51" customHeight="1" x14ac:dyDescent="0.25">
      <c r="A5" s="25" t="s">
        <v>248</v>
      </c>
      <c r="B5" s="19">
        <v>516000</v>
      </c>
      <c r="C5" s="19">
        <v>516000</v>
      </c>
      <c r="D5" s="19">
        <v>0</v>
      </c>
      <c r="E5" s="19">
        <v>516000</v>
      </c>
      <c r="F5" s="19">
        <v>516000</v>
      </c>
      <c r="G5" s="20">
        <v>1</v>
      </c>
      <c r="H5" s="21">
        <v>1</v>
      </c>
      <c r="I5" s="21">
        <v>1</v>
      </c>
      <c r="J5" s="21">
        <v>1</v>
      </c>
      <c r="K5" s="26" t="s">
        <v>52</v>
      </c>
    </row>
    <row r="6" spans="1:11" ht="51.75" customHeight="1" x14ac:dyDescent="0.25">
      <c r="A6" s="25" t="s">
        <v>249</v>
      </c>
      <c r="B6" s="19">
        <v>2090528.51</v>
      </c>
      <c r="C6" s="19">
        <v>4296000</v>
      </c>
      <c r="D6" s="19">
        <v>0</v>
      </c>
      <c r="E6" s="19">
        <v>2090528.51</v>
      </c>
      <c r="F6" s="19">
        <v>2090528.51</v>
      </c>
      <c r="G6" s="20">
        <v>0.48662209264431999</v>
      </c>
      <c r="H6" s="21">
        <v>1</v>
      </c>
      <c r="I6" s="21">
        <v>1</v>
      </c>
      <c r="J6" s="21">
        <v>0.8</v>
      </c>
      <c r="K6" s="26" t="s">
        <v>52</v>
      </c>
    </row>
    <row r="7" spans="1:11" ht="60.75" customHeight="1" x14ac:dyDescent="0.25">
      <c r="A7" s="25" t="s">
        <v>250</v>
      </c>
      <c r="B7" s="19">
        <v>22362000</v>
      </c>
      <c r="C7" s="19">
        <v>22362000</v>
      </c>
      <c r="D7" s="19">
        <v>0</v>
      </c>
      <c r="E7" s="19">
        <v>9215534.0099999998</v>
      </c>
      <c r="F7" s="19">
        <v>9215534.0099999998</v>
      </c>
      <c r="G7" s="20">
        <v>0.412106878186209</v>
      </c>
      <c r="H7" s="21">
        <v>0.412106878186209</v>
      </c>
      <c r="I7" s="21">
        <v>0.412106878186209</v>
      </c>
      <c r="J7" s="21">
        <v>0.6</v>
      </c>
      <c r="K7" s="26" t="s">
        <v>52</v>
      </c>
    </row>
    <row r="8" spans="1:11" ht="51" customHeight="1" x14ac:dyDescent="0.25">
      <c r="A8" s="25" t="s">
        <v>251</v>
      </c>
      <c r="B8" s="19">
        <v>3120000</v>
      </c>
      <c r="C8" s="19">
        <v>3120000</v>
      </c>
      <c r="D8" s="19">
        <v>0</v>
      </c>
      <c r="E8" s="19">
        <v>3120000</v>
      </c>
      <c r="F8" s="19">
        <v>3120000</v>
      </c>
      <c r="G8" s="20">
        <v>1</v>
      </c>
      <c r="H8" s="21">
        <v>1</v>
      </c>
      <c r="I8" s="21">
        <v>1</v>
      </c>
      <c r="J8" s="21">
        <v>1</v>
      </c>
      <c r="K8" s="26" t="s">
        <v>52</v>
      </c>
    </row>
    <row r="9" spans="1:11" ht="56.25" customHeight="1" x14ac:dyDescent="0.25">
      <c r="A9" s="25" t="s">
        <v>252</v>
      </c>
      <c r="B9" s="19">
        <v>882723</v>
      </c>
      <c r="C9" s="19">
        <v>2788800</v>
      </c>
      <c r="D9" s="19">
        <v>1906077</v>
      </c>
      <c r="E9" s="19">
        <v>0</v>
      </c>
      <c r="F9" s="19">
        <v>1906077</v>
      </c>
      <c r="G9" s="20">
        <v>0.68347568846815798</v>
      </c>
      <c r="H9" s="21">
        <v>0</v>
      </c>
      <c r="I9" s="21">
        <v>0</v>
      </c>
      <c r="J9" s="21">
        <v>0.95</v>
      </c>
      <c r="K9" s="26" t="s">
        <v>52</v>
      </c>
    </row>
    <row r="10" spans="1:11" ht="51" customHeight="1" x14ac:dyDescent="0.25">
      <c r="A10" s="25" t="s">
        <v>253</v>
      </c>
      <c r="B10" s="19">
        <v>660900</v>
      </c>
      <c r="C10" s="19">
        <v>660900</v>
      </c>
      <c r="D10" s="19">
        <v>0</v>
      </c>
      <c r="E10" s="19">
        <v>0</v>
      </c>
      <c r="F10" s="19">
        <v>0</v>
      </c>
      <c r="G10" s="20">
        <v>0</v>
      </c>
      <c r="H10" s="21">
        <v>0</v>
      </c>
      <c r="I10" s="21">
        <v>0</v>
      </c>
      <c r="J10" s="21">
        <v>0</v>
      </c>
      <c r="K10" s="26" t="s">
        <v>52</v>
      </c>
    </row>
    <row r="11" spans="1:11" ht="52.5" customHeight="1" x14ac:dyDescent="0.25">
      <c r="A11" s="25" t="s">
        <v>254</v>
      </c>
      <c r="B11" s="19">
        <v>742800</v>
      </c>
      <c r="C11" s="19">
        <v>742800</v>
      </c>
      <c r="D11" s="19">
        <v>0</v>
      </c>
      <c r="E11" s="19">
        <v>742800</v>
      </c>
      <c r="F11" s="19">
        <v>742800</v>
      </c>
      <c r="G11" s="20">
        <v>1</v>
      </c>
      <c r="H11" s="21">
        <v>1</v>
      </c>
      <c r="I11" s="21">
        <v>1</v>
      </c>
      <c r="J11" s="21">
        <v>1</v>
      </c>
      <c r="K11" s="26" t="s">
        <v>52</v>
      </c>
    </row>
    <row r="12" spans="1:11" ht="48" customHeight="1" x14ac:dyDescent="0.25">
      <c r="A12" s="25" t="s">
        <v>255</v>
      </c>
      <c r="B12" s="19">
        <v>43459.76</v>
      </c>
      <c r="C12" s="19">
        <v>43459.76</v>
      </c>
      <c r="D12" s="19">
        <v>0</v>
      </c>
      <c r="E12" s="19">
        <v>43459.76</v>
      </c>
      <c r="F12" s="19">
        <v>43459.76</v>
      </c>
      <c r="G12" s="20">
        <v>1</v>
      </c>
      <c r="H12" s="21">
        <v>1</v>
      </c>
      <c r="I12" s="21">
        <v>1</v>
      </c>
      <c r="J12" s="21">
        <v>1</v>
      </c>
      <c r="K12" s="26" t="s">
        <v>90</v>
      </c>
    </row>
    <row r="13" spans="1:11" ht="18" customHeight="1" x14ac:dyDescent="0.25">
      <c r="A13" s="25" t="s">
        <v>256</v>
      </c>
      <c r="B13" s="19">
        <v>424000</v>
      </c>
      <c r="C13" s="19">
        <v>424000</v>
      </c>
      <c r="D13" s="19">
        <v>0</v>
      </c>
      <c r="E13" s="19">
        <v>424000</v>
      </c>
      <c r="F13" s="19">
        <v>424000</v>
      </c>
      <c r="G13" s="20">
        <v>1</v>
      </c>
      <c r="H13" s="21">
        <v>1</v>
      </c>
      <c r="I13" s="21">
        <v>1</v>
      </c>
      <c r="J13" s="21">
        <v>1</v>
      </c>
      <c r="K13" s="26" t="s">
        <v>110</v>
      </c>
    </row>
    <row r="14" spans="1:11" ht="33.75" customHeight="1" x14ac:dyDescent="0.25">
      <c r="A14" s="25" t="s">
        <v>257</v>
      </c>
      <c r="B14" s="19">
        <v>14324575.869999999</v>
      </c>
      <c r="C14" s="19">
        <v>59103074</v>
      </c>
      <c r="D14" s="19">
        <v>44778497.259999998</v>
      </c>
      <c r="E14" s="19">
        <v>5723267.96</v>
      </c>
      <c r="F14" s="19">
        <v>50501765.219999999</v>
      </c>
      <c r="G14" s="20">
        <v>0.85446934993601198</v>
      </c>
      <c r="H14" s="21">
        <v>0.39954187907135602</v>
      </c>
      <c r="I14" s="21">
        <v>0.39954187907135602</v>
      </c>
      <c r="J14" s="21">
        <v>0.9</v>
      </c>
      <c r="K14" s="26" t="s">
        <v>118</v>
      </c>
    </row>
    <row r="15" spans="1:11" ht="21" customHeight="1" x14ac:dyDescent="0.25">
      <c r="A15" s="27"/>
      <c r="B15" s="28">
        <f t="shared" ref="B15:F15" si="0">SUBTOTAL(109,B4:B14)</f>
        <v>46871053.550000004</v>
      </c>
      <c r="C15" s="28">
        <f t="shared" si="0"/>
        <v>96281336.75999999</v>
      </c>
      <c r="D15" s="28">
        <f t="shared" si="0"/>
        <v>46865571.57</v>
      </c>
      <c r="E15" s="28">
        <f t="shared" si="0"/>
        <v>23579656.650000002</v>
      </c>
      <c r="F15" s="28">
        <f t="shared" si="0"/>
        <v>70445228.219999999</v>
      </c>
      <c r="G15" s="29" t="s">
        <v>258</v>
      </c>
      <c r="H15" s="29" t="s">
        <v>259</v>
      </c>
      <c r="I15" s="29" t="s">
        <v>259</v>
      </c>
      <c r="J15" s="30"/>
      <c r="K15" s="31"/>
    </row>
  </sheetData>
  <mergeCells count="1">
    <mergeCell ref="A1:K1"/>
  </mergeCells>
  <printOptions horizontalCentered="1"/>
  <pageMargins left="0.70866141732283472" right="0.70866141732283472" top="0.35433070866141736" bottom="0.74803149606299213" header="0.31496062992125984" footer="0.31496062992125984"/>
  <pageSetup paperSize="9" scale="81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F0AA-4E3F-430D-A450-973D073F8C2C}">
  <dimension ref="A1:K7"/>
  <sheetViews>
    <sheetView workbookViewId="0">
      <selection activeCell="H8" sqref="H8"/>
    </sheetView>
  </sheetViews>
  <sheetFormatPr defaultRowHeight="15" x14ac:dyDescent="0.25"/>
  <cols>
    <col min="1" max="1" width="21.140625" style="1" customWidth="1"/>
    <col min="2" max="2" width="11.7109375" customWidth="1"/>
    <col min="3" max="3" width="13.28515625" customWidth="1"/>
    <col min="4" max="4" width="13" customWidth="1"/>
    <col min="5" max="5" width="13.85546875" customWidth="1"/>
    <col min="6" max="6" width="11.42578125" customWidth="1"/>
    <col min="7" max="7" width="11.7109375" customWidth="1"/>
  </cols>
  <sheetData>
    <row r="1" spans="1:11" ht="15" customHeight="1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29</v>
      </c>
      <c r="J2" s="1" t="s">
        <v>8</v>
      </c>
      <c r="K2" s="1" t="s">
        <v>9</v>
      </c>
    </row>
    <row r="3" spans="1:11" ht="30" x14ac:dyDescent="0.25">
      <c r="A3" s="1" t="s">
        <v>32</v>
      </c>
      <c r="B3" s="2">
        <v>3</v>
      </c>
      <c r="C3" s="2">
        <v>0</v>
      </c>
      <c r="D3" s="2">
        <v>3</v>
      </c>
      <c r="E3" s="2">
        <v>0</v>
      </c>
      <c r="F3" s="2">
        <v>0</v>
      </c>
      <c r="G3" s="2">
        <v>0</v>
      </c>
      <c r="H3" s="3">
        <v>0</v>
      </c>
      <c r="I3" s="4">
        <v>0</v>
      </c>
      <c r="J3" s="4">
        <v>0</v>
      </c>
      <c r="K3" s="4">
        <v>0</v>
      </c>
    </row>
    <row r="4" spans="1:11" ht="30" x14ac:dyDescent="0.25">
      <c r="A4" s="1" t="s">
        <v>33</v>
      </c>
      <c r="B4" s="2">
        <v>11</v>
      </c>
      <c r="C4" s="2">
        <v>46871053.549999997</v>
      </c>
      <c r="D4" s="2">
        <v>96281336.760000005</v>
      </c>
      <c r="E4" s="2">
        <v>46865571.57</v>
      </c>
      <c r="F4" s="2">
        <v>23579656.649999999</v>
      </c>
      <c r="G4" s="2">
        <v>70445228.219999999</v>
      </c>
      <c r="H4" s="3">
        <v>0.73166026345893498</v>
      </c>
      <c r="I4" s="4">
        <v>0.50307502955627503</v>
      </c>
      <c r="J4" s="4">
        <v>0.50307502955627503</v>
      </c>
      <c r="K4" s="4">
        <v>0.84090909090909105</v>
      </c>
    </row>
    <row r="5" spans="1:11" ht="30" x14ac:dyDescent="0.25">
      <c r="A5" s="1" t="s">
        <v>31</v>
      </c>
      <c r="B5" s="2">
        <v>1</v>
      </c>
      <c r="C5" s="2">
        <v>2300000</v>
      </c>
      <c r="D5" s="2">
        <v>2300000</v>
      </c>
      <c r="E5" s="2">
        <v>0</v>
      </c>
      <c r="F5" s="2">
        <v>2300000</v>
      </c>
      <c r="G5" s="2">
        <v>2300000</v>
      </c>
      <c r="H5" s="3">
        <v>1</v>
      </c>
      <c r="I5" s="4">
        <v>1</v>
      </c>
      <c r="J5" s="4">
        <v>1</v>
      </c>
      <c r="K5" s="4">
        <v>1</v>
      </c>
    </row>
    <row r="6" spans="1:11" ht="30.75" customHeight="1" x14ac:dyDescent="0.25">
      <c r="A6" s="1" t="s">
        <v>30</v>
      </c>
      <c r="B6" s="2">
        <v>3</v>
      </c>
      <c r="C6" s="2">
        <v>4564752</v>
      </c>
      <c r="D6" s="2">
        <v>4564752</v>
      </c>
      <c r="E6" s="2">
        <v>0</v>
      </c>
      <c r="F6" s="2">
        <v>4564752</v>
      </c>
      <c r="G6" s="2">
        <v>4564752</v>
      </c>
      <c r="H6" s="3">
        <v>1</v>
      </c>
      <c r="I6" s="4">
        <v>1</v>
      </c>
      <c r="J6" s="4">
        <v>1</v>
      </c>
      <c r="K6" s="4">
        <v>1</v>
      </c>
    </row>
    <row r="7" spans="1:11" x14ac:dyDescent="0.25">
      <c r="B7" s="2">
        <f t="shared" ref="B7:G7" si="0">SUBTOTAL(109,B3:B6)</f>
        <v>18</v>
      </c>
      <c r="C7" s="2">
        <f t="shared" si="0"/>
        <v>53735805.549999997</v>
      </c>
      <c r="D7" s="2">
        <f t="shared" si="0"/>
        <v>103146091.76000001</v>
      </c>
      <c r="E7" s="2">
        <f t="shared" si="0"/>
        <v>46865571.57</v>
      </c>
      <c r="F7" s="2">
        <f t="shared" si="0"/>
        <v>30444408.649999999</v>
      </c>
      <c r="G7" s="2">
        <f t="shared" si="0"/>
        <v>77309980.219999999</v>
      </c>
      <c r="H7" s="5" t="s">
        <v>35</v>
      </c>
      <c r="I7" s="5" t="s">
        <v>36</v>
      </c>
      <c r="J7" s="5" t="s">
        <v>36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13E-2F5A-4899-B280-C70240B656E6}">
  <dimension ref="A1:J12"/>
  <sheetViews>
    <sheetView workbookViewId="0">
      <selection activeCell="K12" sqref="K12"/>
    </sheetView>
  </sheetViews>
  <sheetFormatPr defaultRowHeight="15" x14ac:dyDescent="0.25"/>
  <cols>
    <col min="1" max="1" width="13.5703125" style="1" customWidth="1"/>
    <col min="3" max="3" width="14.42578125" customWidth="1"/>
    <col min="4" max="4" width="15.7109375" customWidth="1"/>
    <col min="5" max="5" width="14.5703125" customWidth="1"/>
    <col min="6" max="6" width="12.42578125" customWidth="1"/>
    <col min="7" max="7" width="14.140625" customWidth="1"/>
  </cols>
  <sheetData>
    <row r="1" spans="1:10" ht="24" customHeight="1" x14ac:dyDescent="0.25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0" x14ac:dyDescent="0.25">
      <c r="A2" s="1" t="s">
        <v>37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x14ac:dyDescent="0.25">
      <c r="A3" s="1" t="s">
        <v>38</v>
      </c>
      <c r="B3" s="2">
        <v>54</v>
      </c>
      <c r="C3" s="2">
        <v>1269544559</v>
      </c>
      <c r="D3" s="2">
        <v>220088247363.13</v>
      </c>
      <c r="E3" s="2">
        <v>8126982039.4099998</v>
      </c>
      <c r="F3" s="2">
        <v>32741559</v>
      </c>
      <c r="G3" s="2">
        <v>8159723598.4099998</v>
      </c>
      <c r="H3" s="3">
        <v>3.7074781121533701E-2</v>
      </c>
      <c r="I3" s="4">
        <v>2.57900037993074E-2</v>
      </c>
      <c r="J3" s="4">
        <v>0.36925925925925901</v>
      </c>
    </row>
    <row r="4" spans="1:10" x14ac:dyDescent="0.25">
      <c r="A4" s="1" t="s">
        <v>39</v>
      </c>
      <c r="B4" s="2">
        <v>65</v>
      </c>
      <c r="C4" s="2">
        <v>543724949.97000003</v>
      </c>
      <c r="D4" s="2">
        <v>9839811289.7600002</v>
      </c>
      <c r="E4" s="2">
        <v>1082108278.3099999</v>
      </c>
      <c r="F4" s="2">
        <v>3199258.81</v>
      </c>
      <c r="G4" s="2">
        <v>1085307537.1199999</v>
      </c>
      <c r="H4" s="3">
        <v>0.11029759668759601</v>
      </c>
      <c r="I4" s="4">
        <v>5.8839654317435998E-3</v>
      </c>
      <c r="J4" s="4">
        <v>0.246153846153846</v>
      </c>
    </row>
    <row r="5" spans="1:10" x14ac:dyDescent="0.25">
      <c r="A5" s="1" t="s">
        <v>40</v>
      </c>
      <c r="B5" s="2">
        <v>11</v>
      </c>
      <c r="C5" s="2">
        <v>16774555.32</v>
      </c>
      <c r="D5" s="2">
        <v>1558779616.5899999</v>
      </c>
      <c r="E5" s="2">
        <v>1316131375.26</v>
      </c>
      <c r="F5" s="2">
        <v>0</v>
      </c>
      <c r="G5" s="2">
        <v>1316131375.26</v>
      </c>
      <c r="H5" s="3">
        <v>0.84433447887853497</v>
      </c>
      <c r="I5" s="4">
        <v>0</v>
      </c>
      <c r="J5" s="4">
        <v>0.20909090909090899</v>
      </c>
    </row>
    <row r="6" spans="1:10" ht="45" x14ac:dyDescent="0.25">
      <c r="A6" s="1" t="s">
        <v>41</v>
      </c>
      <c r="B6" s="2">
        <v>6</v>
      </c>
      <c r="C6" s="2">
        <v>93043800.439999998</v>
      </c>
      <c r="D6" s="2">
        <v>1025322674</v>
      </c>
      <c r="E6" s="2">
        <v>85375234.049999997</v>
      </c>
      <c r="F6" s="2">
        <v>11299982.970000001</v>
      </c>
      <c r="G6" s="2">
        <v>96675217.019999996</v>
      </c>
      <c r="H6" s="3">
        <v>9.4287602792250305E-2</v>
      </c>
      <c r="I6" s="4">
        <v>0.121447994563452</v>
      </c>
      <c r="J6" s="4">
        <v>0.233333333333333</v>
      </c>
    </row>
    <row r="7" spans="1:10" x14ac:dyDescent="0.25">
      <c r="A7" s="1" t="s">
        <v>42</v>
      </c>
      <c r="B7" s="2">
        <v>24</v>
      </c>
      <c r="C7" s="2">
        <v>384580400.08999997</v>
      </c>
      <c r="D7" s="2">
        <v>848063442.94000006</v>
      </c>
      <c r="E7" s="2">
        <v>130785401.37</v>
      </c>
      <c r="F7" s="2">
        <v>120253742.16</v>
      </c>
      <c r="G7" s="2">
        <v>251039143.53</v>
      </c>
      <c r="H7" s="3">
        <v>0.29601457959291</v>
      </c>
      <c r="I7" s="4">
        <v>0.31268817165892498</v>
      </c>
      <c r="J7" s="4">
        <v>0.56208333333333305</v>
      </c>
    </row>
    <row r="8" spans="1:10" x14ac:dyDescent="0.25">
      <c r="A8" s="1" t="s">
        <v>43</v>
      </c>
      <c r="B8" s="2">
        <v>4</v>
      </c>
      <c r="C8" s="2">
        <v>6749000</v>
      </c>
      <c r="D8" s="2">
        <v>347000000</v>
      </c>
      <c r="E8" s="2">
        <v>67906161.459999993</v>
      </c>
      <c r="F8" s="2">
        <v>0</v>
      </c>
      <c r="G8" s="2">
        <v>67906161.459999993</v>
      </c>
      <c r="H8" s="3">
        <v>0.19569498979827099</v>
      </c>
      <c r="I8" s="4">
        <v>0</v>
      </c>
      <c r="J8" s="4">
        <v>0.45</v>
      </c>
    </row>
    <row r="9" spans="1:10" x14ac:dyDescent="0.25">
      <c r="A9" s="1" t="s">
        <v>44</v>
      </c>
      <c r="B9" s="2">
        <v>2</v>
      </c>
      <c r="C9" s="2">
        <v>24002000</v>
      </c>
      <c r="D9" s="2">
        <v>167100000</v>
      </c>
      <c r="E9" s="2">
        <v>27000</v>
      </c>
      <c r="F9" s="2">
        <v>0</v>
      </c>
      <c r="G9" s="2">
        <v>27000</v>
      </c>
      <c r="H9" s="3">
        <v>1.6157989228007201E-4</v>
      </c>
      <c r="I9" s="4">
        <v>0</v>
      </c>
      <c r="J9" s="4">
        <v>0</v>
      </c>
    </row>
    <row r="10" spans="1:10" x14ac:dyDescent="0.25">
      <c r="A10" s="1" t="s">
        <v>45</v>
      </c>
      <c r="B10" s="2">
        <v>8</v>
      </c>
      <c r="C10" s="2">
        <v>28550785.370000001</v>
      </c>
      <c r="D10" s="2">
        <v>32662333.859999999</v>
      </c>
      <c r="E10" s="2">
        <v>1906077</v>
      </c>
      <c r="F10" s="2">
        <v>12556182.52</v>
      </c>
      <c r="G10" s="2">
        <v>14462259.52</v>
      </c>
      <c r="H10" s="3">
        <v>0.442780959315073</v>
      </c>
      <c r="I10" s="4">
        <v>0.43978413753877099</v>
      </c>
      <c r="J10" s="4">
        <v>0.51249999999999996</v>
      </c>
    </row>
    <row r="11" spans="1:10" ht="45" x14ac:dyDescent="0.25">
      <c r="A11" s="1" t="s">
        <v>46</v>
      </c>
      <c r="B11" s="2">
        <v>6</v>
      </c>
      <c r="C11" s="2">
        <v>4768020</v>
      </c>
      <c r="D11" s="2">
        <v>4768023</v>
      </c>
      <c r="E11" s="2">
        <v>0</v>
      </c>
      <c r="F11" s="2">
        <v>4768020</v>
      </c>
      <c r="G11" s="2">
        <v>4768020</v>
      </c>
      <c r="H11" s="3">
        <v>0.99999937080840395</v>
      </c>
      <c r="I11" s="4">
        <v>1</v>
      </c>
      <c r="J11" s="4">
        <v>0.5</v>
      </c>
    </row>
    <row r="12" spans="1:10" x14ac:dyDescent="0.25">
      <c r="B12" s="2">
        <f t="shared" ref="B12:G12" si="0">SUBTOTAL(109,B3:B11)</f>
        <v>180</v>
      </c>
      <c r="C12" s="2">
        <f t="shared" si="0"/>
        <v>2371738070.1900001</v>
      </c>
      <c r="D12" s="2">
        <f t="shared" si="0"/>
        <v>233911754743.28</v>
      </c>
      <c r="E12" s="2">
        <f t="shared" si="0"/>
        <v>10811221566.859999</v>
      </c>
      <c r="F12" s="2">
        <f t="shared" si="0"/>
        <v>184818745.46000001</v>
      </c>
      <c r="G12" s="2">
        <f t="shared" si="0"/>
        <v>10996040312.32</v>
      </c>
      <c r="H12" s="5" t="s">
        <v>48</v>
      </c>
      <c r="I12" s="5" t="s">
        <v>27</v>
      </c>
    </row>
  </sheetData>
  <mergeCells count="1">
    <mergeCell ref="A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3DED-A355-48A6-9703-FBA2623E123D}">
  <dimension ref="A1:K14"/>
  <sheetViews>
    <sheetView workbookViewId="0">
      <selection activeCell="N10" sqref="N10"/>
    </sheetView>
  </sheetViews>
  <sheetFormatPr defaultRowHeight="15" x14ac:dyDescent="0.25"/>
  <cols>
    <col min="1" max="1" width="15.42578125" customWidth="1"/>
    <col min="3" max="3" width="13.85546875" customWidth="1"/>
    <col min="4" max="4" width="15.5703125" customWidth="1"/>
    <col min="5" max="5" width="15.85546875" customWidth="1"/>
    <col min="6" max="6" width="12" customWidth="1"/>
    <col min="7" max="7" width="15" customWidth="1"/>
  </cols>
  <sheetData>
    <row r="1" spans="1:11" x14ac:dyDescent="0.25">
      <c r="A1" s="14" t="s">
        <v>245</v>
      </c>
      <c r="B1" s="14"/>
      <c r="C1" s="14"/>
      <c r="D1" s="14"/>
      <c r="E1" s="14"/>
      <c r="F1" s="14"/>
      <c r="G1" s="14"/>
      <c r="H1" s="14"/>
      <c r="I1" s="14"/>
      <c r="J1" s="14"/>
    </row>
    <row r="3" spans="1:11" ht="60" x14ac:dyDescent="0.25">
      <c r="A3" t="s">
        <v>243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/>
    </row>
    <row r="4" spans="1:11" x14ac:dyDescent="0.25">
      <c r="A4" t="s">
        <v>244</v>
      </c>
      <c r="B4" s="10">
        <v>25</v>
      </c>
      <c r="C4" s="10">
        <v>181637598.96000001</v>
      </c>
      <c r="D4" s="10">
        <v>209017079661.95999</v>
      </c>
      <c r="E4" s="10">
        <v>6235776456.6999998</v>
      </c>
      <c r="F4" s="10">
        <v>1541772.1</v>
      </c>
      <c r="G4" s="10">
        <v>6237318228.8000002</v>
      </c>
      <c r="H4" s="11">
        <v>2.9841189241029999E-2</v>
      </c>
      <c r="I4" s="12">
        <v>8.4881770560044003E-3</v>
      </c>
      <c r="J4" s="12">
        <v>0.4012</v>
      </c>
      <c r="K4" s="1"/>
    </row>
    <row r="5" spans="1:11" x14ac:dyDescent="0.25">
      <c r="A5" t="s">
        <v>128</v>
      </c>
      <c r="B5" s="2">
        <v>8</v>
      </c>
      <c r="C5" s="2">
        <v>806532529.20000005</v>
      </c>
      <c r="D5" s="2">
        <v>9217413136.2000008</v>
      </c>
      <c r="E5" s="2">
        <v>1920688217</v>
      </c>
      <c r="F5" s="2">
        <v>3316980.2</v>
      </c>
      <c r="G5" s="2">
        <v>1924005197.2</v>
      </c>
      <c r="H5" s="3">
        <v>0.20873591850231399</v>
      </c>
      <c r="I5" s="4">
        <v>4.1126428010164898E-3</v>
      </c>
      <c r="J5" s="4">
        <v>0.40500000000000003</v>
      </c>
    </row>
    <row r="6" spans="1:11" x14ac:dyDescent="0.25">
      <c r="A6" t="s">
        <v>52</v>
      </c>
      <c r="B6" s="10">
        <v>87</v>
      </c>
      <c r="C6" s="10">
        <v>987022899.67999995</v>
      </c>
      <c r="D6" s="10">
        <v>6998611207.0500002</v>
      </c>
      <c r="E6" s="10">
        <v>2271914041.02</v>
      </c>
      <c r="F6" s="10">
        <v>160451391.19</v>
      </c>
      <c r="G6" s="10">
        <v>2432365432.21</v>
      </c>
      <c r="H6" s="11">
        <v>0.34754972954631003</v>
      </c>
      <c r="I6" s="12">
        <v>0.162560961090183</v>
      </c>
      <c r="J6" s="12">
        <v>0.32632183908045997</v>
      </c>
      <c r="K6" s="1"/>
    </row>
    <row r="7" spans="1:11" x14ac:dyDescent="0.25">
      <c r="A7" t="s">
        <v>69</v>
      </c>
      <c r="B7" s="2">
        <v>4</v>
      </c>
      <c r="C7" s="2">
        <v>108781218.15000001</v>
      </c>
      <c r="D7" s="2">
        <v>4686197590</v>
      </c>
      <c r="E7" s="2">
        <v>3555182.85</v>
      </c>
      <c r="F7" s="2">
        <v>665495.19999999995</v>
      </c>
      <c r="G7" s="2">
        <v>4220678.05</v>
      </c>
      <c r="H7" s="3">
        <v>9.0066156386717797E-4</v>
      </c>
      <c r="I7" s="4">
        <v>6.1177399124390996E-3</v>
      </c>
      <c r="J7" s="4">
        <v>0.2</v>
      </c>
    </row>
    <row r="8" spans="1:11" x14ac:dyDescent="0.25">
      <c r="A8" t="s">
        <v>92</v>
      </c>
      <c r="B8" s="2">
        <v>16</v>
      </c>
      <c r="C8" s="2">
        <v>122509782</v>
      </c>
      <c r="D8" s="2">
        <v>1262182829</v>
      </c>
      <c r="E8" s="2">
        <v>104609850.62</v>
      </c>
      <c r="F8" s="2">
        <v>1999998</v>
      </c>
      <c r="G8" s="2">
        <v>106609848.62</v>
      </c>
      <c r="H8" s="3">
        <v>8.4464664049078098E-2</v>
      </c>
      <c r="I8" s="4">
        <v>1.63252106676673E-2</v>
      </c>
      <c r="J8" s="4">
        <v>0.14874999999999999</v>
      </c>
    </row>
    <row r="9" spans="1:11" x14ac:dyDescent="0.25">
      <c r="A9" t="s">
        <v>76</v>
      </c>
      <c r="B9" s="2">
        <v>13</v>
      </c>
      <c r="C9" s="2">
        <v>52620170</v>
      </c>
      <c r="D9" s="2">
        <v>1170835138.8199999</v>
      </c>
      <c r="E9" s="2">
        <v>199511052.19999999</v>
      </c>
      <c r="F9" s="2">
        <v>0</v>
      </c>
      <c r="G9" s="2">
        <v>199511052.19999999</v>
      </c>
      <c r="H9" s="3">
        <v>0.17040063590940099</v>
      </c>
      <c r="I9" s="4">
        <v>0</v>
      </c>
      <c r="J9" s="4">
        <v>0.335384615384615</v>
      </c>
    </row>
    <row r="10" spans="1:11" x14ac:dyDescent="0.25">
      <c r="A10" t="s">
        <v>106</v>
      </c>
      <c r="B10" s="2">
        <v>9</v>
      </c>
      <c r="C10" s="2">
        <v>22266017.16</v>
      </c>
      <c r="D10" s="2">
        <v>1159662020.4000001</v>
      </c>
      <c r="E10" s="2">
        <v>8884774.5800000001</v>
      </c>
      <c r="F10" s="2">
        <v>2083562.64</v>
      </c>
      <c r="G10" s="2">
        <v>10968337.220000001</v>
      </c>
      <c r="H10" s="3">
        <v>9.4582188836508704E-3</v>
      </c>
      <c r="I10" s="4">
        <v>9.3575902013721401E-2</v>
      </c>
      <c r="J10" s="4">
        <v>0.344444444444444</v>
      </c>
    </row>
    <row r="11" spans="1:11" x14ac:dyDescent="0.25">
      <c r="A11" t="s">
        <v>118</v>
      </c>
      <c r="B11" s="2">
        <v>10</v>
      </c>
      <c r="C11" s="2">
        <v>45893327.869999997</v>
      </c>
      <c r="D11" s="2">
        <v>273139789.08999997</v>
      </c>
      <c r="E11" s="2">
        <v>66100994.579999998</v>
      </c>
      <c r="F11" s="2">
        <v>10288019.960000001</v>
      </c>
      <c r="G11" s="2">
        <v>76389014.540000007</v>
      </c>
      <c r="H11" s="3">
        <v>0.27967003560521098</v>
      </c>
      <c r="I11" s="4">
        <v>0.22417245463528901</v>
      </c>
      <c r="J11" s="4">
        <v>0.57299999999999995</v>
      </c>
    </row>
    <row r="12" spans="1:11" x14ac:dyDescent="0.25">
      <c r="A12" t="s">
        <v>110</v>
      </c>
      <c r="B12" s="2">
        <v>5</v>
      </c>
      <c r="C12" s="2">
        <v>44429066.409999996</v>
      </c>
      <c r="D12" s="2">
        <v>88389911</v>
      </c>
      <c r="E12" s="2">
        <v>180997.31</v>
      </c>
      <c r="F12" s="2">
        <v>4428066.41</v>
      </c>
      <c r="G12" s="2">
        <v>4609063.72</v>
      </c>
      <c r="H12" s="3">
        <v>5.2144681082437097E-2</v>
      </c>
      <c r="I12" s="4">
        <v>9.9665979229384402E-2</v>
      </c>
      <c r="J12" s="4">
        <v>0.6</v>
      </c>
    </row>
    <row r="13" spans="1:11" x14ac:dyDescent="0.25">
      <c r="A13" t="s">
        <v>90</v>
      </c>
      <c r="B13" s="2">
        <v>3</v>
      </c>
      <c r="C13" s="2">
        <v>45460.76</v>
      </c>
      <c r="D13" s="2">
        <v>38243459.759999998</v>
      </c>
      <c r="E13" s="2">
        <v>0</v>
      </c>
      <c r="F13" s="2">
        <v>43459.76</v>
      </c>
      <c r="G13" s="2">
        <v>43459.76</v>
      </c>
      <c r="H13" s="3">
        <v>1.1363971845835901E-3</v>
      </c>
      <c r="I13" s="4">
        <v>0.95598401786507703</v>
      </c>
      <c r="J13" s="4">
        <v>0.33333333333333298</v>
      </c>
    </row>
    <row r="14" spans="1:11" x14ac:dyDescent="0.25">
      <c r="B14" s="2">
        <f t="shared" ref="B14:G14" si="0">SUBTOTAL(109,B4:B13)</f>
        <v>180</v>
      </c>
      <c r="C14" s="2">
        <f t="shared" si="0"/>
        <v>2371738070.1900001</v>
      </c>
      <c r="D14" s="2">
        <f t="shared" si="0"/>
        <v>233911754743.28</v>
      </c>
      <c r="E14" s="2">
        <f t="shared" si="0"/>
        <v>10811221566.860001</v>
      </c>
      <c r="F14" s="2">
        <f t="shared" si="0"/>
        <v>184818745.45999998</v>
      </c>
      <c r="G14" s="2">
        <f t="shared" si="0"/>
        <v>10996040312.32</v>
      </c>
    </row>
  </sheetData>
  <mergeCells count="1">
    <mergeCell ref="A1:J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2415-4CE1-488E-A89A-3E846F871AFD}">
  <dimension ref="A1:K10"/>
  <sheetViews>
    <sheetView workbookViewId="0">
      <selection activeCell="M5" sqref="M5"/>
    </sheetView>
  </sheetViews>
  <sheetFormatPr defaultRowHeight="15" x14ac:dyDescent="0.25"/>
  <cols>
    <col min="1" max="1" width="24.140625" style="1" customWidth="1"/>
    <col min="2" max="2" width="12.7109375" customWidth="1"/>
    <col min="3" max="3" width="12.28515625" customWidth="1"/>
    <col min="4" max="5" width="12.7109375" customWidth="1"/>
    <col min="6" max="6" width="12" customWidth="1"/>
  </cols>
  <sheetData>
    <row r="1" spans="1:11" s="7" customFormat="1" ht="24" customHeight="1" x14ac:dyDescent="0.25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75" x14ac:dyDescent="0.25">
      <c r="A2" s="1" t="s">
        <v>49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29</v>
      </c>
      <c r="I2" s="1" t="s">
        <v>8</v>
      </c>
      <c r="J2" s="1" t="s">
        <v>9</v>
      </c>
      <c r="K2" s="1" t="s">
        <v>50</v>
      </c>
    </row>
    <row r="3" spans="1:11" ht="30" x14ac:dyDescent="0.25">
      <c r="A3" s="1" t="s">
        <v>51</v>
      </c>
      <c r="B3" s="2">
        <v>1000000</v>
      </c>
      <c r="C3" s="2">
        <v>1000000</v>
      </c>
      <c r="D3" s="2">
        <v>0</v>
      </c>
      <c r="E3" s="2">
        <v>0</v>
      </c>
      <c r="F3" s="2">
        <v>0</v>
      </c>
      <c r="G3" s="3">
        <v>0</v>
      </c>
      <c r="H3" s="4">
        <v>0</v>
      </c>
      <c r="I3" s="4">
        <v>0</v>
      </c>
      <c r="J3" s="4">
        <v>0</v>
      </c>
      <c r="K3" t="s">
        <v>52</v>
      </c>
    </row>
    <row r="4" spans="1:11" ht="30" x14ac:dyDescent="0.25">
      <c r="A4" s="1" t="s">
        <v>53</v>
      </c>
      <c r="B4" s="2">
        <v>500000</v>
      </c>
      <c r="C4" s="2">
        <v>500000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  <c r="K4" t="s">
        <v>52</v>
      </c>
    </row>
    <row r="5" spans="1:11" ht="75" x14ac:dyDescent="0.25">
      <c r="A5" s="1" t="s">
        <v>54</v>
      </c>
      <c r="B5" s="2">
        <v>133680000</v>
      </c>
      <c r="C5" s="2">
        <v>213000000</v>
      </c>
      <c r="D5" s="2">
        <v>22349939.920000002</v>
      </c>
      <c r="E5" s="2">
        <v>0</v>
      </c>
      <c r="F5" s="2">
        <v>22349939.920000002</v>
      </c>
      <c r="G5" s="3">
        <v>0.104929295399061</v>
      </c>
      <c r="H5" s="4">
        <v>0</v>
      </c>
      <c r="I5" s="4">
        <v>0</v>
      </c>
      <c r="J5" s="4">
        <v>0.28000000000000003</v>
      </c>
      <c r="K5" t="s">
        <v>52</v>
      </c>
    </row>
    <row r="6" spans="1:11" ht="45" x14ac:dyDescent="0.25">
      <c r="A6" s="1" t="s">
        <v>55</v>
      </c>
      <c r="B6" s="2">
        <v>2000</v>
      </c>
      <c r="C6" s="2">
        <v>21240000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0.4</v>
      </c>
      <c r="K6" t="s">
        <v>52</v>
      </c>
    </row>
    <row r="7" spans="1:11" ht="75" x14ac:dyDescent="0.25">
      <c r="A7" s="1" t="s">
        <v>56</v>
      </c>
      <c r="B7" s="2">
        <v>3500000</v>
      </c>
      <c r="C7" s="2">
        <v>40000000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  <c r="K7" t="s">
        <v>52</v>
      </c>
    </row>
    <row r="8" spans="1:11" x14ac:dyDescent="0.25">
      <c r="A8" s="1" t="s">
        <v>57</v>
      </c>
      <c r="B8" s="2">
        <v>13000000</v>
      </c>
      <c r="C8" s="2">
        <v>13000000</v>
      </c>
      <c r="D8" s="2">
        <v>0</v>
      </c>
      <c r="E8" s="2">
        <v>1392460.21</v>
      </c>
      <c r="F8" s="2">
        <v>1392460.21</v>
      </c>
      <c r="G8" s="3">
        <v>0.107112323846154</v>
      </c>
      <c r="H8" s="4">
        <v>0.107112323846154</v>
      </c>
      <c r="I8" s="4">
        <v>0.107112323846154</v>
      </c>
      <c r="J8" s="4">
        <v>0.11</v>
      </c>
      <c r="K8" t="s">
        <v>52</v>
      </c>
    </row>
    <row r="9" spans="1:11" x14ac:dyDescent="0.25">
      <c r="A9" s="1" t="s">
        <v>58</v>
      </c>
      <c r="B9" s="2">
        <v>1500000</v>
      </c>
      <c r="C9" s="2">
        <v>1500000</v>
      </c>
      <c r="D9" s="2">
        <v>0</v>
      </c>
      <c r="E9" s="2">
        <v>0</v>
      </c>
      <c r="F9" s="2">
        <v>0</v>
      </c>
      <c r="G9" s="3">
        <v>0</v>
      </c>
      <c r="H9" s="4">
        <v>0</v>
      </c>
      <c r="I9" s="4">
        <v>0</v>
      </c>
      <c r="J9" s="4">
        <v>0</v>
      </c>
      <c r="K9" t="s">
        <v>52</v>
      </c>
    </row>
    <row r="10" spans="1:11" x14ac:dyDescent="0.25">
      <c r="B10" s="2">
        <f t="shared" ref="B10:F10" si="0">SUBTOTAL(109,B3:B9)</f>
        <v>153182000</v>
      </c>
      <c r="C10" s="2">
        <f t="shared" si="0"/>
        <v>290240000</v>
      </c>
      <c r="D10" s="2">
        <f t="shared" si="0"/>
        <v>22349939.920000002</v>
      </c>
      <c r="E10" s="2">
        <f t="shared" si="0"/>
        <v>1392460.21</v>
      </c>
      <c r="F10" s="2">
        <f t="shared" si="0"/>
        <v>23742400.130000003</v>
      </c>
      <c r="G10" s="5" t="s">
        <v>59</v>
      </c>
      <c r="H10" s="5" t="s">
        <v>60</v>
      </c>
      <c r="I10" s="5" t="s">
        <v>60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5228-7CF0-40C6-8268-3A7BE380E134}">
  <dimension ref="A1:K46"/>
  <sheetViews>
    <sheetView topLeftCell="A40" workbookViewId="0">
      <selection activeCell="O6" sqref="O6"/>
    </sheetView>
  </sheetViews>
  <sheetFormatPr defaultRowHeight="15" x14ac:dyDescent="0.25"/>
  <cols>
    <col min="1" max="1" width="35.7109375" style="1" customWidth="1"/>
    <col min="2" max="2" width="14" customWidth="1"/>
    <col min="3" max="3" width="12.5703125" customWidth="1"/>
    <col min="4" max="4" width="13" customWidth="1"/>
    <col min="6" max="6" width="14.140625" customWidth="1"/>
  </cols>
  <sheetData>
    <row r="1" spans="1:11" x14ac:dyDescent="0.25">
      <c r="A1" s="13" t="s">
        <v>113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</row>
    <row r="4" spans="1:11" ht="45" x14ac:dyDescent="0.25">
      <c r="A4" s="1" t="s">
        <v>62</v>
      </c>
      <c r="B4" s="2">
        <v>2</v>
      </c>
      <c r="C4" s="2">
        <v>5033780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  <c r="K4" t="s">
        <v>52</v>
      </c>
    </row>
    <row r="5" spans="1:11" x14ac:dyDescent="0.25">
      <c r="A5" s="1" t="s">
        <v>63</v>
      </c>
      <c r="B5" s="2">
        <v>100000000</v>
      </c>
      <c r="C5" s="2">
        <v>640891620</v>
      </c>
      <c r="D5" s="2">
        <v>335906092</v>
      </c>
      <c r="E5" s="2">
        <v>0</v>
      </c>
      <c r="F5" s="2">
        <v>335906092</v>
      </c>
      <c r="G5" s="3">
        <v>0.52412308340059099</v>
      </c>
      <c r="H5" s="4">
        <v>0</v>
      </c>
      <c r="I5" s="4">
        <v>0</v>
      </c>
      <c r="J5" s="4">
        <v>0.52</v>
      </c>
      <c r="K5" t="s">
        <v>52</v>
      </c>
    </row>
    <row r="6" spans="1:11" x14ac:dyDescent="0.25">
      <c r="A6" s="1" t="s">
        <v>64</v>
      </c>
      <c r="B6" s="2">
        <v>0</v>
      </c>
      <c r="C6" s="2">
        <v>120000000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</v>
      </c>
      <c r="K6" t="s">
        <v>52</v>
      </c>
    </row>
    <row r="7" spans="1:11" x14ac:dyDescent="0.25">
      <c r="A7" s="1" t="s">
        <v>65</v>
      </c>
      <c r="B7" s="2">
        <v>15000000</v>
      </c>
      <c r="C7" s="2">
        <v>335939627</v>
      </c>
      <c r="D7" s="2">
        <v>111557692</v>
      </c>
      <c r="E7" s="2">
        <v>0</v>
      </c>
      <c r="F7" s="2">
        <v>111557692</v>
      </c>
      <c r="G7" s="3">
        <v>0.33207660851513698</v>
      </c>
      <c r="H7" s="4">
        <v>0</v>
      </c>
      <c r="I7" s="4">
        <v>0</v>
      </c>
      <c r="J7" s="4">
        <v>0.33</v>
      </c>
      <c r="K7" t="s">
        <v>66</v>
      </c>
    </row>
    <row r="8" spans="1:11" x14ac:dyDescent="0.25">
      <c r="A8" s="1" t="s">
        <v>67</v>
      </c>
      <c r="B8" s="2">
        <v>15000000</v>
      </c>
      <c r="C8" s="2">
        <v>416917126</v>
      </c>
      <c r="D8" s="2">
        <v>124375166</v>
      </c>
      <c r="E8" s="2">
        <v>0</v>
      </c>
      <c r="F8" s="2">
        <v>124375166</v>
      </c>
      <c r="G8" s="3">
        <v>0.29832107688471399</v>
      </c>
      <c r="H8" s="4">
        <v>0</v>
      </c>
      <c r="I8" s="4">
        <v>0</v>
      </c>
      <c r="J8" s="4">
        <v>0.3</v>
      </c>
      <c r="K8" t="s">
        <v>66</v>
      </c>
    </row>
    <row r="9" spans="1:11" x14ac:dyDescent="0.25">
      <c r="A9" s="1" t="s">
        <v>68</v>
      </c>
      <c r="B9" s="2">
        <v>1</v>
      </c>
      <c r="C9" s="2">
        <v>39900000</v>
      </c>
      <c r="D9" s="2">
        <v>0</v>
      </c>
      <c r="E9" s="2">
        <v>0</v>
      </c>
      <c r="F9" s="2">
        <v>0</v>
      </c>
      <c r="G9" s="3">
        <v>0</v>
      </c>
      <c r="H9" s="4">
        <v>0</v>
      </c>
      <c r="I9" s="4">
        <v>0</v>
      </c>
      <c r="J9" s="4">
        <v>0</v>
      </c>
      <c r="K9" t="s">
        <v>69</v>
      </c>
    </row>
    <row r="10" spans="1:11" ht="45" x14ac:dyDescent="0.25">
      <c r="A10" s="1" t="s">
        <v>70</v>
      </c>
      <c r="B10" s="2">
        <v>2000000</v>
      </c>
      <c r="C10" s="2">
        <v>105195884</v>
      </c>
      <c r="D10" s="2">
        <v>7744219</v>
      </c>
      <c r="E10" s="2">
        <v>0</v>
      </c>
      <c r="F10" s="2">
        <v>7744219</v>
      </c>
      <c r="G10" s="3">
        <v>7.3617129354604793E-2</v>
      </c>
      <c r="H10" s="4">
        <v>0</v>
      </c>
      <c r="I10" s="4">
        <v>0</v>
      </c>
      <c r="J10" s="4">
        <v>0.98</v>
      </c>
      <c r="K10" t="s">
        <v>52</v>
      </c>
    </row>
    <row r="11" spans="1:11" ht="30" x14ac:dyDescent="0.25">
      <c r="A11" s="1" t="s">
        <v>71</v>
      </c>
      <c r="B11" s="2">
        <v>1</v>
      </c>
      <c r="C11" s="2">
        <v>70000000</v>
      </c>
      <c r="D11" s="2">
        <v>0</v>
      </c>
      <c r="E11" s="2">
        <v>0</v>
      </c>
      <c r="F11" s="2">
        <v>0</v>
      </c>
      <c r="G11" s="3">
        <v>0</v>
      </c>
      <c r="H11" s="4">
        <v>0</v>
      </c>
      <c r="I11" s="4">
        <v>0</v>
      </c>
      <c r="J11" s="4">
        <v>0</v>
      </c>
      <c r="K11" t="s">
        <v>66</v>
      </c>
    </row>
    <row r="12" spans="1:11" ht="75" x14ac:dyDescent="0.25">
      <c r="A12" s="1" t="s">
        <v>72</v>
      </c>
      <c r="B12" s="2">
        <v>350000</v>
      </c>
      <c r="C12" s="2">
        <v>35472450</v>
      </c>
      <c r="D12" s="2">
        <v>28785893</v>
      </c>
      <c r="E12" s="2">
        <v>0</v>
      </c>
      <c r="F12" s="2">
        <v>28785893</v>
      </c>
      <c r="G12" s="3">
        <v>0.81149999506659398</v>
      </c>
      <c r="H12" s="4">
        <v>0</v>
      </c>
      <c r="I12" s="4">
        <v>0</v>
      </c>
      <c r="J12" s="4">
        <v>0.81</v>
      </c>
      <c r="K12" t="s">
        <v>66</v>
      </c>
    </row>
    <row r="13" spans="1:11" ht="45" x14ac:dyDescent="0.25">
      <c r="A13" s="1" t="s">
        <v>73</v>
      </c>
      <c r="B13" s="2">
        <v>300000</v>
      </c>
      <c r="C13" s="2">
        <v>10250310</v>
      </c>
      <c r="D13" s="2">
        <v>5740174</v>
      </c>
      <c r="E13" s="2">
        <v>0</v>
      </c>
      <c r="F13" s="2">
        <v>5740174</v>
      </c>
      <c r="G13" s="3">
        <v>0.56000003902321005</v>
      </c>
      <c r="H13" s="4">
        <v>0</v>
      </c>
      <c r="I13" s="4">
        <v>0</v>
      </c>
      <c r="J13" s="4">
        <v>0.56000000000000005</v>
      </c>
      <c r="K13" t="s">
        <v>66</v>
      </c>
    </row>
    <row r="14" spans="1:11" ht="45" x14ac:dyDescent="0.25">
      <c r="A14" s="1" t="s">
        <v>74</v>
      </c>
      <c r="B14" s="2">
        <v>1</v>
      </c>
      <c r="C14" s="2">
        <v>60000000</v>
      </c>
      <c r="D14" s="2">
        <v>0</v>
      </c>
      <c r="E14" s="2">
        <v>0</v>
      </c>
      <c r="F14" s="2">
        <v>0</v>
      </c>
      <c r="G14" s="3">
        <v>0</v>
      </c>
      <c r="H14" s="4">
        <v>0</v>
      </c>
      <c r="I14" s="4">
        <v>0</v>
      </c>
      <c r="J14" s="4">
        <v>0</v>
      </c>
      <c r="K14" t="s">
        <v>52</v>
      </c>
    </row>
    <row r="15" spans="1:11" ht="30" x14ac:dyDescent="0.25">
      <c r="A15" s="1" t="s">
        <v>75</v>
      </c>
      <c r="B15" s="2">
        <v>1</v>
      </c>
      <c r="C15" s="2">
        <v>220000000</v>
      </c>
      <c r="D15" s="2">
        <v>0</v>
      </c>
      <c r="E15" s="2">
        <v>0</v>
      </c>
      <c r="F15" s="2">
        <v>0</v>
      </c>
      <c r="G15" s="3">
        <v>0</v>
      </c>
      <c r="H15" s="4">
        <v>0</v>
      </c>
      <c r="I15" s="4">
        <v>0</v>
      </c>
      <c r="J15" s="4">
        <v>0.8</v>
      </c>
      <c r="K15" t="s">
        <v>76</v>
      </c>
    </row>
    <row r="16" spans="1:11" x14ac:dyDescent="0.25">
      <c r="A16" s="1" t="s">
        <v>77</v>
      </c>
      <c r="B16" s="2">
        <v>8000000</v>
      </c>
      <c r="C16" s="2">
        <v>258358547</v>
      </c>
      <c r="D16" s="2">
        <v>69966066</v>
      </c>
      <c r="E16" s="2">
        <v>0</v>
      </c>
      <c r="F16" s="2">
        <v>69966066</v>
      </c>
      <c r="G16" s="3">
        <v>0.27080995311527301</v>
      </c>
      <c r="H16" s="4">
        <v>0</v>
      </c>
      <c r="I16" s="4">
        <v>0</v>
      </c>
      <c r="J16" s="4">
        <v>0.27</v>
      </c>
      <c r="K16" t="s">
        <v>76</v>
      </c>
    </row>
    <row r="17" spans="1:11" ht="30" x14ac:dyDescent="0.25">
      <c r="A17" s="1" t="s">
        <v>78</v>
      </c>
      <c r="B17" s="2">
        <v>20000000</v>
      </c>
      <c r="C17" s="2">
        <v>44090217</v>
      </c>
      <c r="D17" s="2">
        <v>20583833</v>
      </c>
      <c r="E17" s="2">
        <v>0</v>
      </c>
      <c r="F17" s="2">
        <v>20583833</v>
      </c>
      <c r="G17" s="3">
        <v>0.46685714883190499</v>
      </c>
      <c r="H17" s="4">
        <v>0</v>
      </c>
      <c r="I17" s="4">
        <v>0</v>
      </c>
      <c r="J17" s="4">
        <v>0.47</v>
      </c>
      <c r="K17" t="s">
        <v>76</v>
      </c>
    </row>
    <row r="18" spans="1:11" ht="30" x14ac:dyDescent="0.25">
      <c r="A18" s="1" t="s">
        <v>79</v>
      </c>
      <c r="B18" s="2">
        <v>1</v>
      </c>
      <c r="C18" s="2">
        <v>350000000</v>
      </c>
      <c r="D18" s="2">
        <v>0</v>
      </c>
      <c r="E18" s="2">
        <v>0</v>
      </c>
      <c r="F18" s="2">
        <v>0</v>
      </c>
      <c r="G18" s="3">
        <v>0</v>
      </c>
      <c r="H18" s="4">
        <v>0</v>
      </c>
      <c r="I18" s="4">
        <v>0</v>
      </c>
      <c r="J18" s="4">
        <v>0</v>
      </c>
      <c r="K18" t="s">
        <v>76</v>
      </c>
    </row>
    <row r="19" spans="1:11" x14ac:dyDescent="0.25">
      <c r="A19" s="1" t="s">
        <v>80</v>
      </c>
      <c r="B19" s="2">
        <v>9000000</v>
      </c>
      <c r="C19" s="2">
        <v>112703150</v>
      </c>
      <c r="D19" s="2">
        <v>91705622</v>
      </c>
      <c r="E19" s="2">
        <v>0</v>
      </c>
      <c r="F19" s="2">
        <v>91705622</v>
      </c>
      <c r="G19" s="3">
        <v>0.81369173798602801</v>
      </c>
      <c r="H19" s="4">
        <v>0</v>
      </c>
      <c r="I19" s="4">
        <v>0</v>
      </c>
      <c r="J19" s="4">
        <v>0.81</v>
      </c>
      <c r="K19" t="s">
        <v>76</v>
      </c>
    </row>
    <row r="20" spans="1:11" ht="30" x14ac:dyDescent="0.25">
      <c r="A20" s="1" t="s">
        <v>81</v>
      </c>
      <c r="B20" s="2">
        <v>7455328</v>
      </c>
      <c r="C20" s="2">
        <v>19270925</v>
      </c>
      <c r="D20" s="2">
        <v>11815597</v>
      </c>
      <c r="E20" s="2">
        <v>0</v>
      </c>
      <c r="F20" s="2">
        <v>11815597</v>
      </c>
      <c r="G20" s="3">
        <v>0.61313076564824998</v>
      </c>
      <c r="H20" s="4">
        <v>0</v>
      </c>
      <c r="I20" s="4">
        <v>0</v>
      </c>
      <c r="J20" s="4">
        <v>0.61</v>
      </c>
      <c r="K20" t="s">
        <v>76</v>
      </c>
    </row>
    <row r="21" spans="1:11" x14ac:dyDescent="0.25">
      <c r="A21" s="1" t="s">
        <v>82</v>
      </c>
      <c r="B21" s="2">
        <v>27500000</v>
      </c>
      <c r="C21" s="2">
        <v>38724782</v>
      </c>
      <c r="D21" s="2">
        <v>0</v>
      </c>
      <c r="E21" s="2">
        <v>0</v>
      </c>
      <c r="F21" s="2">
        <v>0</v>
      </c>
      <c r="G21" s="3">
        <v>0</v>
      </c>
      <c r="H21" s="4">
        <v>0</v>
      </c>
      <c r="I21" s="4">
        <v>0</v>
      </c>
      <c r="J21" s="4">
        <v>0</v>
      </c>
      <c r="K21" t="s">
        <v>52</v>
      </c>
    </row>
    <row r="22" spans="1:11" x14ac:dyDescent="0.25">
      <c r="A22" s="1" t="s">
        <v>83</v>
      </c>
      <c r="B22" s="2">
        <v>3942054</v>
      </c>
      <c r="C22" s="2">
        <v>131199295</v>
      </c>
      <c r="D22" s="2">
        <v>127257240</v>
      </c>
      <c r="E22" s="2">
        <v>0</v>
      </c>
      <c r="F22" s="2">
        <v>127257240</v>
      </c>
      <c r="G22" s="3">
        <v>0.96995368763223899</v>
      </c>
      <c r="H22" s="4">
        <v>0</v>
      </c>
      <c r="I22" s="4">
        <v>0</v>
      </c>
      <c r="J22" s="4">
        <v>0.97</v>
      </c>
      <c r="K22" t="s">
        <v>52</v>
      </c>
    </row>
    <row r="23" spans="1:11" ht="30" x14ac:dyDescent="0.25">
      <c r="A23" s="1" t="s">
        <v>84</v>
      </c>
      <c r="B23" s="2">
        <v>5000000</v>
      </c>
      <c r="C23" s="2">
        <v>30401670</v>
      </c>
      <c r="D23" s="2">
        <v>0</v>
      </c>
      <c r="E23" s="2">
        <v>0</v>
      </c>
      <c r="F23" s="2">
        <v>0</v>
      </c>
      <c r="G23" s="3">
        <v>0</v>
      </c>
      <c r="H23" s="4">
        <v>0</v>
      </c>
      <c r="I23" s="4">
        <v>0</v>
      </c>
      <c r="J23" s="4">
        <v>0</v>
      </c>
      <c r="K23" t="s">
        <v>52</v>
      </c>
    </row>
    <row r="24" spans="1:11" x14ac:dyDescent="0.25">
      <c r="A24" s="1" t="s">
        <v>85</v>
      </c>
      <c r="B24" s="2">
        <v>35923327</v>
      </c>
      <c r="C24" s="2">
        <v>35923327</v>
      </c>
      <c r="D24" s="2">
        <v>0</v>
      </c>
      <c r="E24" s="2">
        <v>0</v>
      </c>
      <c r="F24" s="2">
        <v>0</v>
      </c>
      <c r="G24" s="3">
        <v>0</v>
      </c>
      <c r="H24" s="4">
        <v>0</v>
      </c>
      <c r="I24" s="4">
        <v>0</v>
      </c>
      <c r="J24" s="4">
        <v>0</v>
      </c>
      <c r="K24" t="s">
        <v>52</v>
      </c>
    </row>
    <row r="25" spans="1:11" ht="30" x14ac:dyDescent="0.25">
      <c r="A25" s="1" t="s">
        <v>86</v>
      </c>
      <c r="B25" s="2">
        <v>1</v>
      </c>
      <c r="C25" s="2">
        <v>96600000</v>
      </c>
      <c r="D25" s="2">
        <v>0</v>
      </c>
      <c r="E25" s="2">
        <v>0</v>
      </c>
      <c r="F25" s="2">
        <v>0</v>
      </c>
      <c r="G25" s="3">
        <v>0</v>
      </c>
      <c r="H25" s="4">
        <v>0</v>
      </c>
      <c r="I25" s="4">
        <v>0</v>
      </c>
      <c r="J25" s="4">
        <v>0</v>
      </c>
      <c r="K25" t="s">
        <v>52</v>
      </c>
    </row>
    <row r="26" spans="1:11" ht="45" x14ac:dyDescent="0.25">
      <c r="A26" s="1" t="s">
        <v>87</v>
      </c>
      <c r="B26" s="2">
        <v>1</v>
      </c>
      <c r="C26" s="2">
        <v>250000000</v>
      </c>
      <c r="D26" s="2">
        <v>0</v>
      </c>
      <c r="E26" s="2">
        <v>0</v>
      </c>
      <c r="F26" s="2">
        <v>0</v>
      </c>
      <c r="G26" s="3">
        <v>0</v>
      </c>
      <c r="H26" s="4">
        <v>0</v>
      </c>
      <c r="I26" s="4">
        <v>0</v>
      </c>
      <c r="J26" s="4">
        <v>0</v>
      </c>
      <c r="K26" t="s">
        <v>52</v>
      </c>
    </row>
    <row r="27" spans="1:11" ht="30" x14ac:dyDescent="0.25">
      <c r="A27" s="1" t="s">
        <v>88</v>
      </c>
      <c r="B27" s="2">
        <v>1</v>
      </c>
      <c r="C27" s="2">
        <v>120000000</v>
      </c>
      <c r="D27" s="2">
        <v>0</v>
      </c>
      <c r="E27" s="2">
        <v>0</v>
      </c>
      <c r="F27" s="2">
        <v>0</v>
      </c>
      <c r="G27" s="3">
        <v>0</v>
      </c>
      <c r="H27" s="4">
        <v>0</v>
      </c>
      <c r="I27" s="4">
        <v>0</v>
      </c>
      <c r="J27" s="4">
        <v>0</v>
      </c>
      <c r="K27" t="s">
        <v>52</v>
      </c>
    </row>
    <row r="28" spans="1:11" ht="30" x14ac:dyDescent="0.25">
      <c r="A28" s="1" t="s">
        <v>89</v>
      </c>
      <c r="B28" s="2">
        <v>1</v>
      </c>
      <c r="C28" s="2">
        <v>35000000</v>
      </c>
      <c r="D28" s="2">
        <v>0</v>
      </c>
      <c r="E28" s="2">
        <v>0</v>
      </c>
      <c r="F28" s="2">
        <v>0</v>
      </c>
      <c r="G28" s="3">
        <v>0</v>
      </c>
      <c r="H28" s="4">
        <v>0</v>
      </c>
      <c r="I28" s="4">
        <v>0</v>
      </c>
      <c r="J28" s="4">
        <v>0</v>
      </c>
      <c r="K28" t="s">
        <v>90</v>
      </c>
    </row>
    <row r="29" spans="1:11" ht="60" x14ac:dyDescent="0.25">
      <c r="A29" s="1" t="s">
        <v>91</v>
      </c>
      <c r="B29" s="2">
        <v>1</v>
      </c>
      <c r="C29" s="2">
        <v>60000000</v>
      </c>
      <c r="D29" s="2">
        <v>0</v>
      </c>
      <c r="E29" s="2">
        <v>0</v>
      </c>
      <c r="F29" s="2">
        <v>0</v>
      </c>
      <c r="G29" s="3">
        <v>0</v>
      </c>
      <c r="H29" s="4">
        <v>0</v>
      </c>
      <c r="I29" s="4">
        <v>0</v>
      </c>
      <c r="J29" s="4">
        <v>0</v>
      </c>
      <c r="K29" t="s">
        <v>92</v>
      </c>
    </row>
    <row r="30" spans="1:11" ht="30" x14ac:dyDescent="0.25">
      <c r="A30" s="1" t="s">
        <v>93</v>
      </c>
      <c r="B30" s="2">
        <v>5000000</v>
      </c>
      <c r="C30" s="2">
        <v>209129861</v>
      </c>
      <c r="D30" s="2">
        <v>31452930</v>
      </c>
      <c r="E30" s="2">
        <v>0</v>
      </c>
      <c r="F30" s="2">
        <v>31452930</v>
      </c>
      <c r="G30" s="3">
        <v>0.15039903842330801</v>
      </c>
      <c r="H30" s="4">
        <v>0</v>
      </c>
      <c r="I30" s="4">
        <v>0</v>
      </c>
      <c r="J30" s="4">
        <v>0.15</v>
      </c>
      <c r="K30" t="s">
        <v>92</v>
      </c>
    </row>
    <row r="31" spans="1:11" ht="30" x14ac:dyDescent="0.25">
      <c r="A31" s="1" t="s">
        <v>94</v>
      </c>
      <c r="B31" s="2">
        <v>2</v>
      </c>
      <c r="C31" s="2">
        <v>63580151</v>
      </c>
      <c r="D31" s="2">
        <v>0</v>
      </c>
      <c r="E31" s="2">
        <v>0</v>
      </c>
      <c r="F31" s="2">
        <v>0</v>
      </c>
      <c r="G31" s="3">
        <v>0</v>
      </c>
      <c r="H31" s="4">
        <v>0</v>
      </c>
      <c r="I31" s="4">
        <v>0</v>
      </c>
      <c r="J31" s="4">
        <v>0</v>
      </c>
      <c r="K31" t="s">
        <v>92</v>
      </c>
    </row>
    <row r="32" spans="1:11" ht="45" x14ac:dyDescent="0.25">
      <c r="A32" s="1" t="s">
        <v>95</v>
      </c>
      <c r="B32" s="2">
        <v>1</v>
      </c>
      <c r="C32" s="2">
        <v>50000000</v>
      </c>
      <c r="D32" s="2">
        <v>0</v>
      </c>
      <c r="E32" s="2">
        <v>0</v>
      </c>
      <c r="F32" s="2">
        <v>0</v>
      </c>
      <c r="G32" s="3">
        <v>0</v>
      </c>
      <c r="H32" s="4">
        <v>0</v>
      </c>
      <c r="I32" s="4">
        <v>0</v>
      </c>
      <c r="J32" s="4">
        <v>0</v>
      </c>
      <c r="K32" t="s">
        <v>92</v>
      </c>
    </row>
    <row r="33" spans="1:11" x14ac:dyDescent="0.25">
      <c r="A33" s="1" t="s">
        <v>96</v>
      </c>
      <c r="B33" s="2">
        <v>2</v>
      </c>
      <c r="C33" s="2">
        <v>40486772</v>
      </c>
      <c r="D33" s="2">
        <v>0</v>
      </c>
      <c r="E33" s="2">
        <v>0</v>
      </c>
      <c r="F33" s="2">
        <v>0</v>
      </c>
      <c r="G33" s="3">
        <v>0</v>
      </c>
      <c r="H33" s="4">
        <v>0</v>
      </c>
      <c r="I33" s="4">
        <v>0</v>
      </c>
      <c r="J33" s="4">
        <v>0</v>
      </c>
      <c r="K33" t="s">
        <v>92</v>
      </c>
    </row>
    <row r="34" spans="1:11" x14ac:dyDescent="0.25">
      <c r="A34" s="1" t="s">
        <v>97</v>
      </c>
      <c r="B34" s="2">
        <v>1</v>
      </c>
      <c r="C34" s="2">
        <v>29400000</v>
      </c>
      <c r="D34" s="2">
        <v>0</v>
      </c>
      <c r="E34" s="2">
        <v>0</v>
      </c>
      <c r="F34" s="2">
        <v>0</v>
      </c>
      <c r="G34" s="3">
        <v>0</v>
      </c>
      <c r="H34" s="4">
        <v>0</v>
      </c>
      <c r="I34" s="4">
        <v>0</v>
      </c>
      <c r="J34" s="4">
        <v>0</v>
      </c>
      <c r="K34" t="s">
        <v>92</v>
      </c>
    </row>
    <row r="35" spans="1:11" ht="45" x14ac:dyDescent="0.25">
      <c r="A35" s="1" t="s">
        <v>98</v>
      </c>
      <c r="B35" s="2">
        <v>22799773</v>
      </c>
      <c r="C35" s="2">
        <v>27146782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4">
        <v>0</v>
      </c>
      <c r="J35" s="4">
        <v>0</v>
      </c>
      <c r="K35" t="s">
        <v>92</v>
      </c>
    </row>
    <row r="36" spans="1:11" x14ac:dyDescent="0.25">
      <c r="A36" s="1" t="s">
        <v>99</v>
      </c>
      <c r="B36" s="2">
        <v>30000000</v>
      </c>
      <c r="C36" s="2">
        <v>117490310</v>
      </c>
      <c r="D36" s="2">
        <v>46334459</v>
      </c>
      <c r="E36" s="2">
        <v>0</v>
      </c>
      <c r="F36" s="2">
        <v>46334459</v>
      </c>
      <c r="G36" s="3">
        <v>0.39436834407875798</v>
      </c>
      <c r="H36" s="4">
        <v>0</v>
      </c>
      <c r="I36" s="4">
        <v>0</v>
      </c>
      <c r="J36" s="4">
        <v>0.39</v>
      </c>
      <c r="K36" t="s">
        <v>92</v>
      </c>
    </row>
    <row r="37" spans="1:11" ht="30" x14ac:dyDescent="0.25">
      <c r="A37" s="1" t="s">
        <v>100</v>
      </c>
      <c r="B37" s="2">
        <v>2</v>
      </c>
      <c r="C37" s="2">
        <v>53990248</v>
      </c>
      <c r="D37" s="2">
        <v>0</v>
      </c>
      <c r="E37" s="2">
        <v>0</v>
      </c>
      <c r="F37" s="2">
        <v>0</v>
      </c>
      <c r="G37" s="3">
        <v>0</v>
      </c>
      <c r="H37" s="4">
        <v>0</v>
      </c>
      <c r="I37" s="4">
        <v>0</v>
      </c>
      <c r="J37" s="4">
        <v>0</v>
      </c>
      <c r="K37" t="s">
        <v>92</v>
      </c>
    </row>
    <row r="38" spans="1:11" ht="45" x14ac:dyDescent="0.25">
      <c r="A38" s="1" t="s">
        <v>101</v>
      </c>
      <c r="B38" s="2">
        <v>1</v>
      </c>
      <c r="C38" s="2">
        <v>40000000</v>
      </c>
      <c r="D38" s="2">
        <v>0</v>
      </c>
      <c r="E38" s="2">
        <v>0</v>
      </c>
      <c r="F38" s="2">
        <v>0</v>
      </c>
      <c r="G38" s="3">
        <v>0</v>
      </c>
      <c r="H38" s="4">
        <v>0</v>
      </c>
      <c r="I38" s="4">
        <v>0</v>
      </c>
      <c r="J38" s="4">
        <v>0</v>
      </c>
      <c r="K38" t="s">
        <v>92</v>
      </c>
    </row>
    <row r="39" spans="1:11" ht="45" x14ac:dyDescent="0.25">
      <c r="A39" s="1" t="s">
        <v>102</v>
      </c>
      <c r="B39" s="2">
        <v>1</v>
      </c>
      <c r="C39" s="2">
        <v>50000000</v>
      </c>
      <c r="D39" s="2">
        <v>0</v>
      </c>
      <c r="E39" s="2">
        <v>0</v>
      </c>
      <c r="F39" s="2">
        <v>0</v>
      </c>
      <c r="G39" s="3">
        <v>0</v>
      </c>
      <c r="H39" s="4">
        <v>0</v>
      </c>
      <c r="I39" s="4">
        <v>0</v>
      </c>
      <c r="J39" s="4">
        <v>0</v>
      </c>
      <c r="K39" t="s">
        <v>92</v>
      </c>
    </row>
    <row r="40" spans="1:11" ht="30" x14ac:dyDescent="0.25">
      <c r="A40" s="1" t="s">
        <v>103</v>
      </c>
      <c r="B40" s="2">
        <v>2</v>
      </c>
      <c r="C40" s="2">
        <v>144306041</v>
      </c>
      <c r="D40" s="2">
        <v>68702298</v>
      </c>
      <c r="E40" s="2">
        <v>0</v>
      </c>
      <c r="F40" s="2">
        <v>68702298</v>
      </c>
      <c r="G40" s="3">
        <v>0.47608747023972497</v>
      </c>
      <c r="H40" s="4">
        <v>0</v>
      </c>
      <c r="I40" s="4">
        <v>0</v>
      </c>
      <c r="J40" s="4">
        <v>0.48</v>
      </c>
      <c r="K40" t="s">
        <v>52</v>
      </c>
    </row>
    <row r="41" spans="1:11" ht="30" x14ac:dyDescent="0.25">
      <c r="A41" s="1" t="s">
        <v>104</v>
      </c>
      <c r="B41" s="2">
        <v>2</v>
      </c>
      <c r="C41" s="2">
        <v>22869578</v>
      </c>
      <c r="D41" s="2">
        <v>0</v>
      </c>
      <c r="E41" s="2">
        <v>0</v>
      </c>
      <c r="F41" s="2">
        <v>0</v>
      </c>
      <c r="G41" s="3">
        <v>0</v>
      </c>
      <c r="H41" s="4">
        <v>0</v>
      </c>
      <c r="I41" s="4">
        <v>0</v>
      </c>
      <c r="J41" s="4">
        <v>0</v>
      </c>
      <c r="K41" t="s">
        <v>52</v>
      </c>
    </row>
    <row r="42" spans="1:11" ht="45" x14ac:dyDescent="0.25">
      <c r="A42" s="1" t="s">
        <v>105</v>
      </c>
      <c r="B42" s="2">
        <v>1</v>
      </c>
      <c r="C42" s="2">
        <v>60000000</v>
      </c>
      <c r="D42" s="2">
        <v>0</v>
      </c>
      <c r="E42" s="2">
        <v>0</v>
      </c>
      <c r="F42" s="2">
        <v>0</v>
      </c>
      <c r="G42" s="3">
        <v>0</v>
      </c>
      <c r="H42" s="4">
        <v>0</v>
      </c>
      <c r="I42" s="4">
        <v>0</v>
      </c>
      <c r="J42" s="4">
        <v>0</v>
      </c>
      <c r="K42" t="s">
        <v>106</v>
      </c>
    </row>
    <row r="43" spans="1:11" ht="45" x14ac:dyDescent="0.25">
      <c r="A43" s="1" t="s">
        <v>107</v>
      </c>
      <c r="B43" s="2">
        <v>1</v>
      </c>
      <c r="C43" s="2">
        <v>100000000</v>
      </c>
      <c r="D43" s="2">
        <v>0</v>
      </c>
      <c r="E43" s="2">
        <v>0</v>
      </c>
      <c r="F43" s="2">
        <v>0</v>
      </c>
      <c r="G43" s="3">
        <v>0</v>
      </c>
      <c r="H43" s="4">
        <v>0</v>
      </c>
      <c r="I43" s="4">
        <v>0</v>
      </c>
      <c r="J43" s="4">
        <v>0</v>
      </c>
      <c r="K43" t="s">
        <v>106</v>
      </c>
    </row>
    <row r="44" spans="1:11" ht="30" x14ac:dyDescent="0.25">
      <c r="A44" s="1" t="s">
        <v>108</v>
      </c>
      <c r="B44" s="2">
        <v>100000000</v>
      </c>
      <c r="C44" s="2">
        <v>4633961190</v>
      </c>
      <c r="D44" s="2">
        <v>0</v>
      </c>
      <c r="E44" s="2">
        <v>0</v>
      </c>
      <c r="F44" s="2">
        <v>0</v>
      </c>
      <c r="G44" s="3">
        <v>0</v>
      </c>
      <c r="H44" s="4">
        <v>0</v>
      </c>
      <c r="I44" s="4">
        <v>0</v>
      </c>
      <c r="J44" s="4">
        <v>0</v>
      </c>
      <c r="K44" t="s">
        <v>69</v>
      </c>
    </row>
    <row r="45" spans="1:11" ht="30" x14ac:dyDescent="0.25">
      <c r="A45" s="1" t="s">
        <v>109</v>
      </c>
      <c r="B45" s="2">
        <v>40000000</v>
      </c>
      <c r="C45" s="2">
        <v>83440608</v>
      </c>
      <c r="D45" s="2">
        <v>0</v>
      </c>
      <c r="E45" s="2">
        <v>0</v>
      </c>
      <c r="F45" s="2">
        <v>0</v>
      </c>
      <c r="G45" s="3">
        <v>0</v>
      </c>
      <c r="H45" s="4">
        <v>0</v>
      </c>
      <c r="I45" s="4">
        <v>0</v>
      </c>
      <c r="J45" s="4">
        <v>0</v>
      </c>
      <c r="K45" t="s">
        <v>110</v>
      </c>
    </row>
    <row r="46" spans="1:11" x14ac:dyDescent="0.25">
      <c r="B46" s="2">
        <f>SUBTOTAL(109,Table16[Toplam Yıl Ödeneği])</f>
        <v>447270510</v>
      </c>
      <c r="C46" s="2">
        <f>SUBTOTAL(109,Table16[Toplam Proje Tutarı])</f>
        <v>9367674251</v>
      </c>
      <c r="D46" s="2">
        <f>SUBTOTAL(109,Table16[Önceki Yıllar Toplam Harcaması])</f>
        <v>1081927281</v>
      </c>
      <c r="E46" s="2">
        <f>SUBTOTAL(109,Table16[Yılı Harcama Tutarı])</f>
        <v>0</v>
      </c>
      <c r="F46" s="2">
        <f>SUBTOTAL(109,Table16[Toplam Harcama Tutarı])</f>
        <v>1081927281</v>
      </c>
      <c r="G46" s="8" t="s">
        <v>111</v>
      </c>
      <c r="H46" s="8" t="s">
        <v>112</v>
      </c>
      <c r="I46" s="8" t="s">
        <v>112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8154-447E-45D1-ABD6-D25BFDBBD59A}">
  <dimension ref="A1:K25"/>
  <sheetViews>
    <sheetView workbookViewId="0">
      <selection activeCell="N5" sqref="N5"/>
    </sheetView>
  </sheetViews>
  <sheetFormatPr defaultRowHeight="15" x14ac:dyDescent="0.25"/>
  <cols>
    <col min="1" max="1" width="31" style="1" customWidth="1"/>
    <col min="2" max="2" width="13.28515625" customWidth="1"/>
    <col min="3" max="3" width="14.42578125" customWidth="1"/>
    <col min="4" max="4" width="12.85546875" customWidth="1"/>
    <col min="5" max="5" width="12.7109375" customWidth="1"/>
    <col min="6" max="6" width="14.5703125" customWidth="1"/>
  </cols>
  <sheetData>
    <row r="1" spans="1:11" ht="17.25" customHeight="1" x14ac:dyDescent="0.2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</row>
    <row r="4" spans="1:11" ht="90" x14ac:dyDescent="0.25">
      <c r="A4" s="1" t="s">
        <v>114</v>
      </c>
      <c r="B4" s="2">
        <v>60000000</v>
      </c>
      <c r="C4" s="2">
        <v>500000000</v>
      </c>
      <c r="D4" s="2">
        <v>17539595</v>
      </c>
      <c r="E4" s="2">
        <v>0</v>
      </c>
      <c r="F4" s="2">
        <v>17539595</v>
      </c>
      <c r="G4" s="3">
        <v>3.5079190000000003E-2</v>
      </c>
      <c r="H4" s="4">
        <v>0</v>
      </c>
      <c r="I4" s="4">
        <v>0</v>
      </c>
      <c r="J4" s="4">
        <v>0.04</v>
      </c>
      <c r="K4" t="s">
        <v>92</v>
      </c>
    </row>
    <row r="5" spans="1:11" ht="30" x14ac:dyDescent="0.25">
      <c r="A5" s="1" t="s">
        <v>115</v>
      </c>
      <c r="B5" s="2">
        <v>10000</v>
      </c>
      <c r="C5" s="2">
        <v>10000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0</v>
      </c>
      <c r="K5" t="s">
        <v>92</v>
      </c>
    </row>
    <row r="6" spans="1:11" ht="30" x14ac:dyDescent="0.25">
      <c r="A6" s="1" t="s">
        <v>116</v>
      </c>
      <c r="B6" s="2">
        <v>4000000</v>
      </c>
      <c r="C6" s="2">
        <v>4000000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</v>
      </c>
      <c r="K6" t="s">
        <v>52</v>
      </c>
    </row>
    <row r="7" spans="1:11" x14ac:dyDescent="0.25">
      <c r="A7" s="1" t="s">
        <v>117</v>
      </c>
      <c r="B7" s="2">
        <v>27000000</v>
      </c>
      <c r="C7" s="2">
        <v>27000000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  <c r="K7" t="s">
        <v>118</v>
      </c>
    </row>
    <row r="8" spans="1:11" ht="60" x14ac:dyDescent="0.25">
      <c r="A8" s="1" t="s">
        <v>119</v>
      </c>
      <c r="B8" s="2">
        <v>18462842</v>
      </c>
      <c r="C8" s="2">
        <v>157083996</v>
      </c>
      <c r="D8" s="2">
        <v>0</v>
      </c>
      <c r="E8" s="2">
        <v>18462842</v>
      </c>
      <c r="F8" s="2">
        <v>18462842</v>
      </c>
      <c r="G8" s="3">
        <v>0.117534837858339</v>
      </c>
      <c r="H8" s="4">
        <v>1</v>
      </c>
      <c r="I8" s="4">
        <v>1</v>
      </c>
      <c r="J8" s="4">
        <v>0.12</v>
      </c>
      <c r="K8" t="s">
        <v>52</v>
      </c>
    </row>
    <row r="9" spans="1:11" ht="60" x14ac:dyDescent="0.25">
      <c r="A9" s="1" t="s">
        <v>120</v>
      </c>
      <c r="B9" s="2">
        <v>10000</v>
      </c>
      <c r="C9" s="2">
        <v>238134200</v>
      </c>
      <c r="D9" s="2">
        <v>186134204</v>
      </c>
      <c r="E9" s="2">
        <v>0</v>
      </c>
      <c r="F9" s="2">
        <v>186134204</v>
      </c>
      <c r="G9" s="3">
        <v>0.78163574992588203</v>
      </c>
      <c r="H9" s="4">
        <v>0</v>
      </c>
      <c r="I9" s="4">
        <v>0</v>
      </c>
      <c r="J9" s="4">
        <v>0.81</v>
      </c>
      <c r="K9" t="s">
        <v>66</v>
      </c>
    </row>
    <row r="10" spans="1:11" ht="60" x14ac:dyDescent="0.25">
      <c r="A10" s="1" t="s">
        <v>121</v>
      </c>
      <c r="B10" s="2">
        <v>2000</v>
      </c>
      <c r="C10" s="2">
        <v>2000</v>
      </c>
      <c r="D10" s="2">
        <v>0</v>
      </c>
      <c r="E10" s="2">
        <v>0</v>
      </c>
      <c r="F10" s="2">
        <v>0</v>
      </c>
      <c r="G10" s="3">
        <v>0</v>
      </c>
      <c r="H10" s="4">
        <v>0</v>
      </c>
      <c r="I10" s="4">
        <v>0</v>
      </c>
      <c r="J10" s="4">
        <v>0</v>
      </c>
      <c r="K10" t="s">
        <v>66</v>
      </c>
    </row>
    <row r="11" spans="1:11" ht="90" x14ac:dyDescent="0.25">
      <c r="A11" s="1" t="s">
        <v>122</v>
      </c>
      <c r="B11" s="2">
        <v>70000000</v>
      </c>
      <c r="C11" s="2">
        <v>700000000</v>
      </c>
      <c r="D11" s="2">
        <v>431991143</v>
      </c>
      <c r="E11" s="2">
        <v>0</v>
      </c>
      <c r="F11" s="2">
        <v>431991143</v>
      </c>
      <c r="G11" s="3">
        <v>0.61713020428571397</v>
      </c>
      <c r="H11" s="4">
        <v>0</v>
      </c>
      <c r="I11" s="4">
        <v>0</v>
      </c>
      <c r="J11" s="4">
        <v>0.62</v>
      </c>
      <c r="K11" t="s">
        <v>66</v>
      </c>
    </row>
    <row r="12" spans="1:11" ht="30" x14ac:dyDescent="0.25">
      <c r="A12" s="1" t="s">
        <v>123</v>
      </c>
      <c r="B12" s="2">
        <v>0</v>
      </c>
      <c r="C12" s="2">
        <v>798003</v>
      </c>
      <c r="D12" s="2">
        <v>0</v>
      </c>
      <c r="E12" s="2">
        <v>0</v>
      </c>
      <c r="F12" s="2">
        <v>0</v>
      </c>
      <c r="G12" s="3">
        <v>0</v>
      </c>
      <c r="H12" s="4">
        <v>0</v>
      </c>
      <c r="I12" s="4">
        <v>0</v>
      </c>
      <c r="J12" s="4">
        <v>0</v>
      </c>
      <c r="K12" t="s">
        <v>52</v>
      </c>
    </row>
    <row r="13" spans="1:11" ht="60" x14ac:dyDescent="0.25">
      <c r="A13" s="1" t="s">
        <v>124</v>
      </c>
      <c r="B13" s="2">
        <v>554634</v>
      </c>
      <c r="C13" s="2">
        <v>14971256</v>
      </c>
      <c r="D13" s="2">
        <v>0</v>
      </c>
      <c r="E13" s="2">
        <v>554634</v>
      </c>
      <c r="F13" s="2">
        <v>554634</v>
      </c>
      <c r="G13" s="3">
        <v>3.7046591147729999E-2</v>
      </c>
      <c r="H13" s="4">
        <v>1</v>
      </c>
      <c r="I13" s="4">
        <v>1</v>
      </c>
      <c r="J13" s="4">
        <v>0.04</v>
      </c>
      <c r="K13" t="s">
        <v>52</v>
      </c>
    </row>
    <row r="14" spans="1:11" ht="30" x14ac:dyDescent="0.25">
      <c r="A14" s="1" t="s">
        <v>125</v>
      </c>
      <c r="B14" s="2">
        <v>3680662</v>
      </c>
      <c r="C14" s="2">
        <v>4500000</v>
      </c>
      <c r="D14" s="2">
        <v>0</v>
      </c>
      <c r="E14" s="2">
        <v>3680662</v>
      </c>
      <c r="F14" s="2">
        <v>3680662</v>
      </c>
      <c r="G14" s="3">
        <v>0.81792488888888903</v>
      </c>
      <c r="H14" s="4">
        <v>1</v>
      </c>
      <c r="I14" s="4">
        <v>1</v>
      </c>
      <c r="J14" s="4">
        <v>0.82</v>
      </c>
      <c r="K14" t="s">
        <v>52</v>
      </c>
    </row>
    <row r="15" spans="1:11" x14ac:dyDescent="0.25">
      <c r="A15" s="1" t="s">
        <v>126</v>
      </c>
      <c r="B15" s="2">
        <v>7750000</v>
      </c>
      <c r="C15" s="2">
        <v>7750000</v>
      </c>
      <c r="D15" s="2">
        <v>0</v>
      </c>
      <c r="E15" s="2">
        <v>0</v>
      </c>
      <c r="F15" s="2">
        <v>0</v>
      </c>
      <c r="G15" s="3">
        <v>0</v>
      </c>
      <c r="H15" s="4">
        <v>0</v>
      </c>
      <c r="I15" s="4">
        <v>0</v>
      </c>
      <c r="J15" s="4">
        <v>0</v>
      </c>
      <c r="K15" t="s">
        <v>69</v>
      </c>
    </row>
    <row r="16" spans="1:11" ht="90" x14ac:dyDescent="0.25">
      <c r="A16" s="1" t="s">
        <v>127</v>
      </c>
      <c r="B16" s="2">
        <v>800010000</v>
      </c>
      <c r="C16" s="2">
        <v>8800000000</v>
      </c>
      <c r="D16" s="2">
        <v>1835612503</v>
      </c>
      <c r="E16" s="2">
        <v>0</v>
      </c>
      <c r="F16" s="2">
        <v>1835612503</v>
      </c>
      <c r="G16" s="3">
        <v>0.208592329886364</v>
      </c>
      <c r="H16" s="4">
        <v>0</v>
      </c>
      <c r="I16" s="4">
        <v>0</v>
      </c>
      <c r="J16" s="4">
        <v>0.21</v>
      </c>
      <c r="K16" t="s">
        <v>128</v>
      </c>
    </row>
    <row r="17" spans="1:11" ht="75" x14ac:dyDescent="0.25">
      <c r="A17" s="1" t="s">
        <v>129</v>
      </c>
      <c r="B17" s="2">
        <v>0</v>
      </c>
      <c r="C17" s="2">
        <v>72000000</v>
      </c>
      <c r="D17" s="2">
        <v>0</v>
      </c>
      <c r="E17" s="2">
        <v>0</v>
      </c>
      <c r="F17" s="2">
        <v>0</v>
      </c>
      <c r="G17" s="3">
        <v>0</v>
      </c>
      <c r="H17" s="4">
        <v>0</v>
      </c>
      <c r="I17" s="4">
        <v>0</v>
      </c>
      <c r="J17" s="4">
        <v>0</v>
      </c>
      <c r="K17" t="s">
        <v>66</v>
      </c>
    </row>
    <row r="18" spans="1:11" ht="90" x14ac:dyDescent="0.25">
      <c r="A18" s="1" t="s">
        <v>130</v>
      </c>
      <c r="B18" s="2">
        <v>10000</v>
      </c>
      <c r="C18" s="2">
        <v>3915000000</v>
      </c>
      <c r="D18" s="2">
        <v>817578695</v>
      </c>
      <c r="E18" s="2">
        <v>0</v>
      </c>
      <c r="F18" s="2">
        <v>817578695</v>
      </c>
      <c r="G18" s="3">
        <v>0.20883236143039599</v>
      </c>
      <c r="H18" s="4">
        <v>0</v>
      </c>
      <c r="I18" s="4">
        <v>0</v>
      </c>
      <c r="J18" s="4">
        <v>0.22</v>
      </c>
      <c r="K18" t="s">
        <v>66</v>
      </c>
    </row>
    <row r="19" spans="1:11" ht="45" x14ac:dyDescent="0.25">
      <c r="A19" s="1" t="s">
        <v>131</v>
      </c>
      <c r="B19" s="2">
        <v>216000000</v>
      </c>
      <c r="C19" s="2">
        <v>485000000</v>
      </c>
      <c r="D19" s="2">
        <v>125982757</v>
      </c>
      <c r="E19" s="2">
        <v>0</v>
      </c>
      <c r="F19" s="2">
        <v>125982757</v>
      </c>
      <c r="G19" s="3">
        <v>0.25975826185567003</v>
      </c>
      <c r="H19" s="4">
        <v>0</v>
      </c>
      <c r="I19" s="4">
        <v>0</v>
      </c>
      <c r="J19" s="4">
        <v>0.26</v>
      </c>
      <c r="K19" t="s">
        <v>52</v>
      </c>
    </row>
    <row r="20" spans="1:11" ht="90" x14ac:dyDescent="0.25">
      <c r="A20" s="1" t="s">
        <v>132</v>
      </c>
      <c r="B20" s="2">
        <v>9000000</v>
      </c>
      <c r="C20" s="2">
        <v>4805000000</v>
      </c>
      <c r="D20" s="2">
        <v>4397431257</v>
      </c>
      <c r="E20" s="2">
        <v>0</v>
      </c>
      <c r="F20" s="2">
        <v>4397431257</v>
      </c>
      <c r="G20" s="3">
        <v>0.91517820124869897</v>
      </c>
      <c r="H20" s="4">
        <v>0</v>
      </c>
      <c r="I20" s="4">
        <v>0</v>
      </c>
      <c r="J20" s="4">
        <v>0.92</v>
      </c>
      <c r="K20" t="s">
        <v>66</v>
      </c>
    </row>
    <row r="21" spans="1:11" x14ac:dyDescent="0.25">
      <c r="A21" s="1" t="s">
        <v>133</v>
      </c>
      <c r="B21" s="2">
        <v>899906</v>
      </c>
      <c r="C21" s="2">
        <v>148533570</v>
      </c>
      <c r="D21" s="2">
        <v>0</v>
      </c>
      <c r="E21" s="2">
        <v>899906</v>
      </c>
      <c r="F21" s="2">
        <v>899906</v>
      </c>
      <c r="G21" s="3">
        <v>6.0586034524047301E-3</v>
      </c>
      <c r="H21" s="4">
        <v>1</v>
      </c>
      <c r="I21" s="4">
        <v>1</v>
      </c>
      <c r="J21" s="4">
        <v>0.01</v>
      </c>
      <c r="K21" t="s">
        <v>52</v>
      </c>
    </row>
    <row r="22" spans="1:11" ht="30" x14ac:dyDescent="0.25">
      <c r="A22" s="1" t="s">
        <v>134</v>
      </c>
      <c r="B22" s="2">
        <v>303390</v>
      </c>
      <c r="C22" s="2">
        <v>65462408</v>
      </c>
      <c r="D22" s="2">
        <v>0</v>
      </c>
      <c r="E22" s="2">
        <v>303390</v>
      </c>
      <c r="F22" s="2">
        <v>303390</v>
      </c>
      <c r="G22" s="3">
        <v>4.6345682853585202E-3</v>
      </c>
      <c r="H22" s="4">
        <v>1</v>
      </c>
      <c r="I22" s="4">
        <v>1</v>
      </c>
      <c r="J22" s="4">
        <v>0.01</v>
      </c>
      <c r="K22" t="s">
        <v>52</v>
      </c>
    </row>
    <row r="23" spans="1:11" x14ac:dyDescent="0.25">
      <c r="A23" s="1" t="s">
        <v>135</v>
      </c>
      <c r="B23" s="2">
        <v>1000</v>
      </c>
      <c r="C23" s="2">
        <v>1000</v>
      </c>
      <c r="D23" s="2">
        <v>0</v>
      </c>
      <c r="E23" s="2">
        <v>0</v>
      </c>
      <c r="F23" s="2">
        <v>0</v>
      </c>
      <c r="G23" s="3">
        <v>0</v>
      </c>
      <c r="H23" s="4">
        <v>0</v>
      </c>
      <c r="I23" s="4">
        <v>0</v>
      </c>
      <c r="J23" s="4">
        <v>0</v>
      </c>
      <c r="K23" t="s">
        <v>110</v>
      </c>
    </row>
    <row r="24" spans="1:11" x14ac:dyDescent="0.25">
      <c r="A24" s="1" t="s">
        <v>136</v>
      </c>
      <c r="B24" s="2">
        <v>3107393</v>
      </c>
      <c r="C24" s="2">
        <v>390000000</v>
      </c>
      <c r="D24" s="2">
        <v>85075714</v>
      </c>
      <c r="E24" s="2">
        <v>3107393</v>
      </c>
      <c r="F24" s="2">
        <v>88183107</v>
      </c>
      <c r="G24" s="3">
        <v>0.22611053076923099</v>
      </c>
      <c r="H24" s="4">
        <v>1</v>
      </c>
      <c r="I24" s="4">
        <v>1</v>
      </c>
      <c r="J24" s="4">
        <v>0.23</v>
      </c>
      <c r="K24" t="s">
        <v>128</v>
      </c>
    </row>
    <row r="25" spans="1:11" x14ac:dyDescent="0.25">
      <c r="B25" s="2">
        <f t="shared" ref="B25:F25" si="0">SUBTOTAL(109,B4:B24)</f>
        <v>1220801827</v>
      </c>
      <c r="C25" s="2">
        <f t="shared" si="0"/>
        <v>20335246433</v>
      </c>
      <c r="D25" s="2">
        <f t="shared" si="0"/>
        <v>7897345868</v>
      </c>
      <c r="E25" s="2">
        <f t="shared" si="0"/>
        <v>27008827</v>
      </c>
      <c r="F25" s="2">
        <f t="shared" si="0"/>
        <v>7924354695</v>
      </c>
      <c r="G25" s="5" t="s">
        <v>137</v>
      </c>
      <c r="H25" s="5" t="s">
        <v>138</v>
      </c>
      <c r="I25" s="5" t="s">
        <v>138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C701-28BE-4B2F-B6AA-A50AE606C1EF}">
  <dimension ref="A1:L5"/>
  <sheetViews>
    <sheetView workbookViewId="0">
      <selection sqref="A1:XFD1"/>
    </sheetView>
  </sheetViews>
  <sheetFormatPr defaultRowHeight="15" x14ac:dyDescent="0.25"/>
  <cols>
    <col min="1" max="1" width="23.140625" style="1" customWidth="1"/>
    <col min="3" max="3" width="11.5703125" customWidth="1"/>
    <col min="4" max="4" width="11.42578125" customWidth="1"/>
    <col min="6" max="6" width="11.7109375" customWidth="1"/>
  </cols>
  <sheetData>
    <row r="1" spans="1:12" ht="18.75" customHeight="1" x14ac:dyDescent="0.25">
      <c r="A1" s="13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30" x14ac:dyDescent="0.25">
      <c r="A4" s="1" t="s">
        <v>140</v>
      </c>
      <c r="B4" s="2">
        <v>10000</v>
      </c>
      <c r="C4" s="2">
        <v>198283395</v>
      </c>
      <c r="D4" s="2">
        <v>115894339</v>
      </c>
      <c r="E4" s="2">
        <v>0</v>
      </c>
      <c r="F4" s="2">
        <v>115894339</v>
      </c>
      <c r="G4" s="3">
        <v>5.8448837332041904E-4</v>
      </c>
      <c r="H4" s="4">
        <v>0</v>
      </c>
      <c r="I4" s="4">
        <v>0</v>
      </c>
      <c r="J4" s="4">
        <v>0.7</v>
      </c>
    </row>
    <row r="5" spans="1:12" x14ac:dyDescent="0.25">
      <c r="B5" s="2">
        <f t="shared" ref="B5:F5" si="0">SUBTOTAL(109,B4)</f>
        <v>10000</v>
      </c>
      <c r="C5" s="2">
        <f t="shared" si="0"/>
        <v>198283395</v>
      </c>
      <c r="D5" s="2">
        <f t="shared" si="0"/>
        <v>115894339</v>
      </c>
      <c r="E5" s="2">
        <f t="shared" si="0"/>
        <v>0</v>
      </c>
      <c r="F5" s="2">
        <f t="shared" si="0"/>
        <v>115894339</v>
      </c>
      <c r="G5" s="5" t="s">
        <v>141</v>
      </c>
      <c r="H5" s="5" t="s">
        <v>112</v>
      </c>
      <c r="I5" s="5" t="s">
        <v>112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22FB-6A15-4231-A9D2-5CD5C4D25595}">
  <dimension ref="A1:L9"/>
  <sheetViews>
    <sheetView workbookViewId="0">
      <selection activeCell="M13" sqref="M13"/>
    </sheetView>
  </sheetViews>
  <sheetFormatPr defaultRowHeight="15" x14ac:dyDescent="0.25"/>
  <cols>
    <col min="1" max="1" width="29.28515625" style="1" customWidth="1"/>
    <col min="2" max="2" width="14" customWidth="1"/>
    <col min="3" max="3" width="12.85546875" customWidth="1"/>
  </cols>
  <sheetData>
    <row r="1" spans="1:12" ht="18" customHeight="1" x14ac:dyDescent="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ht="75" x14ac:dyDescent="0.25">
      <c r="A3" s="1" t="s">
        <v>49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  <c r="I3" s="1" t="s">
        <v>8</v>
      </c>
      <c r="J3" s="1" t="s">
        <v>9</v>
      </c>
      <c r="K3" s="1" t="s">
        <v>50</v>
      </c>
      <c r="L3" s="1"/>
    </row>
    <row r="4" spans="1:12" ht="30" x14ac:dyDescent="0.25">
      <c r="A4" s="1" t="s">
        <v>143</v>
      </c>
      <c r="B4" s="2">
        <v>11000000</v>
      </c>
      <c r="C4" s="2">
        <v>11000000</v>
      </c>
      <c r="D4" s="2">
        <v>0</v>
      </c>
      <c r="E4" s="2">
        <v>0</v>
      </c>
      <c r="F4" s="2">
        <v>0</v>
      </c>
      <c r="G4" s="3">
        <v>0</v>
      </c>
      <c r="H4" s="4">
        <v>0</v>
      </c>
      <c r="I4" s="4">
        <v>0</v>
      </c>
      <c r="J4" s="4">
        <v>0</v>
      </c>
    </row>
    <row r="5" spans="1:12" x14ac:dyDescent="0.25">
      <c r="A5" s="1" t="s">
        <v>144</v>
      </c>
      <c r="B5" s="2">
        <v>12635000</v>
      </c>
      <c r="C5" s="2">
        <v>12635000</v>
      </c>
      <c r="D5" s="2">
        <v>0</v>
      </c>
      <c r="E5" s="2">
        <v>0</v>
      </c>
      <c r="F5" s="2">
        <v>0</v>
      </c>
      <c r="G5" s="3">
        <v>0</v>
      </c>
      <c r="H5" s="4">
        <v>0</v>
      </c>
      <c r="I5" s="4">
        <v>0</v>
      </c>
      <c r="J5" s="4">
        <v>0</v>
      </c>
    </row>
    <row r="6" spans="1:12" ht="30" x14ac:dyDescent="0.25">
      <c r="A6" s="1" t="s">
        <v>145</v>
      </c>
      <c r="B6" s="2">
        <v>4393200</v>
      </c>
      <c r="C6" s="2">
        <v>4393200</v>
      </c>
      <c r="D6" s="2">
        <v>0</v>
      </c>
      <c r="E6" s="2">
        <v>0</v>
      </c>
      <c r="F6" s="2">
        <v>0</v>
      </c>
      <c r="G6" s="3">
        <v>0</v>
      </c>
      <c r="H6" s="4">
        <v>0</v>
      </c>
      <c r="I6" s="4">
        <v>0</v>
      </c>
      <c r="J6" s="4">
        <v>0</v>
      </c>
    </row>
    <row r="7" spans="1:12" ht="30" x14ac:dyDescent="0.25">
      <c r="A7" s="1" t="s">
        <v>146</v>
      </c>
      <c r="B7" s="2">
        <v>4000000</v>
      </c>
      <c r="C7" s="2">
        <v>4000000</v>
      </c>
      <c r="D7" s="2">
        <v>0</v>
      </c>
      <c r="E7" s="2">
        <v>0</v>
      </c>
      <c r="F7" s="2">
        <v>0</v>
      </c>
      <c r="G7" s="3">
        <v>0</v>
      </c>
      <c r="H7" s="4">
        <v>0</v>
      </c>
      <c r="I7" s="4">
        <v>0</v>
      </c>
      <c r="J7" s="4">
        <v>0</v>
      </c>
    </row>
    <row r="8" spans="1:12" ht="30" x14ac:dyDescent="0.25">
      <c r="A8" s="1" t="s">
        <v>147</v>
      </c>
      <c r="B8" s="2">
        <v>30800000</v>
      </c>
      <c r="C8" s="2">
        <v>30800000</v>
      </c>
      <c r="D8" s="2">
        <v>0</v>
      </c>
      <c r="E8" s="2">
        <v>0</v>
      </c>
      <c r="F8" s="2">
        <v>0</v>
      </c>
      <c r="G8" s="3">
        <v>0</v>
      </c>
      <c r="H8" s="4">
        <v>0</v>
      </c>
      <c r="I8" s="4">
        <v>0</v>
      </c>
      <c r="J8" s="4">
        <v>0</v>
      </c>
    </row>
    <row r="9" spans="1:12" x14ac:dyDescent="0.25">
      <c r="B9" s="2">
        <f t="shared" ref="B9:F9" si="0">SUBTOTAL(109,B4:B8)</f>
        <v>62828200</v>
      </c>
      <c r="C9" s="2">
        <f t="shared" si="0"/>
        <v>62828200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5" t="s">
        <v>112</v>
      </c>
      <c r="H9" s="5" t="s">
        <v>112</v>
      </c>
      <c r="I9" s="5" t="s">
        <v>112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GENEL BÜTÇE</vt:lpstr>
      <vt:lpstr>MAHALLİ İDARELER</vt:lpstr>
      <vt:lpstr>SEKTÖRLER</vt:lpstr>
      <vt:lpstr>İLÇELER</vt:lpstr>
      <vt:lpstr>EBYÜ</vt:lpstr>
      <vt:lpstr>DSİ 8.BÖLGE MÜDÜRLÜĞÜ</vt:lpstr>
      <vt:lpstr>KARAYOLLARI 16.BÖLGE MÜDÜRLÜĞÜ</vt:lpstr>
      <vt:lpstr>KARAYOLLARI 12.BÖLGE MÜDÜRLÜĞÜ</vt:lpstr>
      <vt:lpstr>ORMAN BÖLGE</vt:lpstr>
      <vt:lpstr>TCDD 4.BÖLGE MÜDÜRLÜĞÜ</vt:lpstr>
      <vt:lpstr>TEİAŞ 15.BÖLGE MÜDÜRLÜĞÜ</vt:lpstr>
      <vt:lpstr>VAKIFLAR BÖLGE MÜDÜRLÜĞÜ</vt:lpstr>
      <vt:lpstr>ÇEVRE VE ŞEHİRCİLİK İ</vt:lpstr>
      <vt:lpstr>GENÇLİK VE SPOR İL MÜ</vt:lpstr>
      <vt:lpstr>İL AFET VE ACİL DURUM</vt:lpstr>
      <vt:lpstr>İL SAĞLIK MÜDÜRLÜĞÜ</vt:lpstr>
      <vt:lpstr>İL TARIM VE ORMAN MÜDÜ</vt:lpstr>
      <vt:lpstr>İL MİLLİ EĞİTİM MÜDÜRLÜĞÜ</vt:lpstr>
      <vt:lpstr>İL ÖZEL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Gülbahar GÖKTAŞ</dc:creator>
  <cp:lastModifiedBy>O B</cp:lastModifiedBy>
  <cp:lastPrinted>2024-04-25T12:43:38Z</cp:lastPrinted>
  <dcterms:created xsi:type="dcterms:W3CDTF">2015-06-05T18:19:34Z</dcterms:created>
  <dcterms:modified xsi:type="dcterms:W3CDTF">2024-04-25T12:43:43Z</dcterms:modified>
</cp:coreProperties>
</file>